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<sst xmlns="http://schemas.openxmlformats.org/spreadsheetml/2006/main" count="6316" uniqueCount="2914">
  <si>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</si>
  <si>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</si>
  <si>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</si>
  <si>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</si>
  <si>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</si>
  <si>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</si>
  <si>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</si>
  <si>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</si>
  <si>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</si>
  <si>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</si>
  <si>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</si>
  <si>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</si>
  <si>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</si>
  <si>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</si>
  <si>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</si>
  <si>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</si>
  <si>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</si>
  <si>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</si>
  <si>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</si>
  <si>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</si>
  <si>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</si>
  <si>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</si>
  <si>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</si>
  <si>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</si>
  <si>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</si>
  <si>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</si>
  <si>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</si>
  <si>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</si>
  <si>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</si>
  <si>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</si>
  <si>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</si>
  <si>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</si>
  <si>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</si>
  <si>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</si>
  <si>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</si>
  <si>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</si>
  <si>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</si>
  <si>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</si>
  <si>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</si>
  <si>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</si>
  <si>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</si>
  <si>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</si>
  <si>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</si>
  <si>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</si>
  <si>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</si>
  <si>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</si>
  <si>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</si>
  <si>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</si>
  <si>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</si>
  <si>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</si>
  <si>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</si>
  <si>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</si>
  <si>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</si>
  <si>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</si>
  <si>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</si>
  <si>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</si>
  <si>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</si>
  <si>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</si>
  <si>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</si>
  <si>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</si>
  <si>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</si>
  <si>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</si>
  <si>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</si>
  <si>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</si>
  <si>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</si>
  <si>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</si>
  <si>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</si>
  <si>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</si>
  <si>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</si>
  <si>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</si>
  <si>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</si>
  <si>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</si>
  <si>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</si>
  <si>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</si>
  <si>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</si>
  <si>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</si>
  <si>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</si>
  <si>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</si>
  <si>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</si>
  <si>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</si>
  <si>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</si>
  <si>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</si>
  <si>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</si>
  <si>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</si>
  <si>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</si>
  <si>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</si>
  <si>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</si>
  <si>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</si>
  <si>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</si>
  <si>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</si>
  <si>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</si>
  <si>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</si>
  <si>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</si>
  <si>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</si>
  <si>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</si>
  <si>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</si>
  <si>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</si>
  <si>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</si>
  <si>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</si>
  <si>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</si>
  <si>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</si>
  <si>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</si>
  <si>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</si>
  <si>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</si>
  <si>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</si>
  <si>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</si>
  <si>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</si>
  <si>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</si>
  <si>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</si>
  <si>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</si>
  <si>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</si>
  <si>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</si>
  <si>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</si>
  <si>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</si>
  <si>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</si>
  <si>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</si>
  <si>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</si>
  <si>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</si>
  <si>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</si>
  <si>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</si>
  <si>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</si>
  <si>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</si>
  <si>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</si>
  <si>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</si>
  <si>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</si>
  <si>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</si>
  <si>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</si>
  <si>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</si>
  <si>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</si>
  <si>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</si>
  <si>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</si>
  <si>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</si>
  <si>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</si>
  <si>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</si>
  <si>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</si>
  <si>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</si>
  <si>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</si>
  <si>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</si>
  <si>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</si>
  <si>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</si>
  <si>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</si>
  <si>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</si>
  <si>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</si>
  <si>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</si>
  <si>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</si>
  <si>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</si>
  <si>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</si>
  <si>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</si>
  <si>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</si>
  <si>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</si>
  <si>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</si>
  <si>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</si>
  <si>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</si>
  <si>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</si>
  <si>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</si>
  <si>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</si>
  <si>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</si>
  <si>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</si>
  <si>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</si>
  <si>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</si>
  <si>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</si>
  <si>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</si>
  <si>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</si>
  <si>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</si>
  <si>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</si>
  <si>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</si>
  <si>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</si>
  <si>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</si>
  <si>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</si>
  <si>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</si>
  <si>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</si>
  <si>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</si>
  <si>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</si>
  <si>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</si>
  <si>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</si>
  <si>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</si>
  <si>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</si>
  <si>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</si>
  <si>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</si>
  <si>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</si>
  <si>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</si>
  <si>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</si>
  <si>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</si>
  <si>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</si>
  <si>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</si>
  <si>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</si>
  <si>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</si>
  <si>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</si>
  <si>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</si>
  <si>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</si>
  <si>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</si>
  <si>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</si>
  <si>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</si>
  <si>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</si>
  <si>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</si>
  <si>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</si>
  <si>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</si>
  <si>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</si>
  <si>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</si>
  <si>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</si>
  <si>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</si>
  <si>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</si>
  <si>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</si>
  <si>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</si>
  <si>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</si>
  <si>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</si>
  <si>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</si>
  <si>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</si>
  <si>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</si>
  <si>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</si>
  <si>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</si>
  <si>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</si>
  <si>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</si>
  <si>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</si>
  <si>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</si>
  <si>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</si>
  <si>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</si>
  <si>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</si>
  <si>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</si>
  <si>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</si>
  <si>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</si>
  <si>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</si>
  <si>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</si>
  <si>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</si>
  <si>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</si>
  <si>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</si>
  <si>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</si>
  <si>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</si>
  <si>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</si>
  <si>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</si>
  <si>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</si>
  <si>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</si>
  <si>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</si>
  <si>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</si>
  <si>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</si>
  <si>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</si>
  <si>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</si>
  <si>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</si>
  <si>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</si>
  <si>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</si>
  <si>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</si>
  <si>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</si>
  <si>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</si>
  <si>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</si>
  <si>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</si>
  <si>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</si>
  <si>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</si>
  <si>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</si>
  <si>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</si>
  <si>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</si>
  <si>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</si>
  <si>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</si>
  <si>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</si>
  <si>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</si>
  <si>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</si>
  <si>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</si>
  <si>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</si>
  <si>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</si>
  <si>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</si>
  <si>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</si>
  <si>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</si>
  <si>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</si>
  <si>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</si>
  <si>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</si>
  <si>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</si>
  <si>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</si>
  <si>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</si>
  <si>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</si>
  <si>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</si>
  <si>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</si>
  <si>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</si>
  <si>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</si>
  <si>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</si>
  <si>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</si>
  <si>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</si>
  <si>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</si>
  <si>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</si>
  <si>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</si>
  <si>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</si>
  <si>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</si>
  <si>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</si>
  <si>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</si>
  <si>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</si>
  <si>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</si>
  <si>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</si>
  <si>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</si>
  <si>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</si>
  <si>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</si>
  <si>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</si>
  <si>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</si>
  <si>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</si>
  <si>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</si>
  <si>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</si>
  <si>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</si>
  <si>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</si>
  <si>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</si>
  <si>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</si>
  <si>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</si>
  <si>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</si>
  <si>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</si>
  <si>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</si>
  <si>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</si>
  <si>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</si>
  <si>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</si>
  <si>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</si>
  <si>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</si>
  <si>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</si>
  <si>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</si>
  <si>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</si>
  <si>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</si>
  <si>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</si>
  <si>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</si>
  <si>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</si>
  <si>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</si>
  <si>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</si>
  <si>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</si>
  <si>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</si>
  <si>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</si>
  <si>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</si>
  <si>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</si>
  <si>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</si>
  <si>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</si>
  <si>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</si>
  <si>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</si>
  <si>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</si>
  <si>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</si>
  <si>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</si>
  <si>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</si>
  <si>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</si>
  <si>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</si>
  <si>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</si>
  <si>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</si>
  <si>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</si>
  <si>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</si>
  <si>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</si>
  <si>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</si>
  <si>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</si>
  <si>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</si>
  <si>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</si>
  <si>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</si>
  <si>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</si>
  <si>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</si>
  <si>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</si>
  <si>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</si>
  <si>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</si>
  <si>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</si>
  <si>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</si>
  <si>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</si>
  <si>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</si>
  <si>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</si>
  <si>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</si>
  <si>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</si>
  <si>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</si>
  <si>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</si>
  <si>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</si>
  <si>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</si>
  <si>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</si>
  <si>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</si>
  <si>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</si>
  <si>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</si>
  <si>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</si>
  <si>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</si>
  <si>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</si>
  <si>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</si>
  <si>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</si>
  <si>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</si>
  <si>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</si>
  <si>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</si>
  <si>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</si>
  <si>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</si>
  <si>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</si>
  <si>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</si>
  <si>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</si>
  <si>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</si>
  <si>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</si>
  <si>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</si>
  <si>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</si>
  <si>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</si>
  <si>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</si>
  <si>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</si>
  <si>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</si>
  <si>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</si>
  <si>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</si>
  <si>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</si>
  <si>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</si>
  <si>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</si>
  <si>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</si>
  <si>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</si>
  <si>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</si>
  <si>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</si>
  <si>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</si>
  <si>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</si>
  <si>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</si>
  <si>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</si>
  <si>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</si>
  <si>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</si>
  <si>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</si>
  <si>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</si>
  <si>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</si>
  <si>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</si>
  <si>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</si>
  <si>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</si>
  <si>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</si>
  <si>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</si>
  <si>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</si>
  <si>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</si>
  <si>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</si>
  <si>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</si>
  <si>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</si>
  <si>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</si>
  <si>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</si>
  <si>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</si>
  <si>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</si>
  <si>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</si>
  <si>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</si>
  <si>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</si>
  <si>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</si>
  <si>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</si>
  <si>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</si>
  <si>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</si>
  <si>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</si>
  <si>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</si>
  <si>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</si>
  <si>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</si>
  <si>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</si>
  <si>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</si>
  <si>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</si>
  <si>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</si>
  <si>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</si>
  <si>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</si>
  <si>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</si>
  <si>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</si>
  <si>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</si>
  <si>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</si>
  <si>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</si>
  <si>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</si>
  <si>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</si>
  <si>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</si>
  <si>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</si>
  <si>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</si>
  <si>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</si>
  <si>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</si>
  <si>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</si>
  <si>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</si>
  <si>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</si>
  <si>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</si>
  <si>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</si>
  <si>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</si>
  <si>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</si>
  <si>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</si>
  <si>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</si>
  <si>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</si>
  <si>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</si>
  <si>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</si>
  <si>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</si>
  <si>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</si>
  <si>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</si>
  <si>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</si>
  <si>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</si>
  <si>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</si>
  <si>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</si>
  <si>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</si>
  <si>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</si>
  <si>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</si>
  <si>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</si>
  <si>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</si>
  <si>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</si>
  <si>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</si>
  <si>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</si>
  <si>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</si>
  <si>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</si>
  <si>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</si>
  <si>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</si>
  <si>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</si>
  <si>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</si>
  <si>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</si>
  <si>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</si>
  <si>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</si>
  <si>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</si>
  <si>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</si>
  <si>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</si>
  <si>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</si>
  <si>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</si>
  <si>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</si>
  <si>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</si>
  <si>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</si>
  <si>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</si>
  <si>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</si>
  <si>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</si>
  <si>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</si>
  <si>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</si>
  <si>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</si>
  <si>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</si>
  <si>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</si>
  <si>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</si>
  <si>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</si>
  <si>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</si>
  <si>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</si>
  <si>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</si>
  <si>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</si>
  <si>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</si>
  <si>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</si>
  <si>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</si>
  <si>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</si>
  <si>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</si>
  <si>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</si>
  <si>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</si>
  <si>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</si>
  <si>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</si>
  <si>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</si>
  <si>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</si>
  <si>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</si>
  <si>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</si>
  <si>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</si>
  <si>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</si>
  <si>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</si>
  <si>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</si>
  <si>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</si>
  <si>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</si>
  <si>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</si>
  <si>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</si>
  <si>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</si>
  <si>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</si>
  <si>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</si>
  <si>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</si>
  <si>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</si>
  <si>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</si>
  <si>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</si>
  <si>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</si>
  <si>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</si>
  <si>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</si>
  <si>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</si>
  <si>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</si>
  <si>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</si>
  <si>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</si>
  <si>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</si>
  <si>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</si>
  <si>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</si>
  <si>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</si>
  <si>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</si>
  <si>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</si>
  <si>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</si>
  <si>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</si>
  <si>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</si>
  <si>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</si>
  <si>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</si>
  <si>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</si>
  <si>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</si>
  <si>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</si>
  <si>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</si>
  <si>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</si>
  <si>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</si>
  <si>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</si>
  <si>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</si>
  <si>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</si>
  <si>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</si>
  <si>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</si>
  <si>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</si>
  <si>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</si>
  <si>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</si>
  <si>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</si>
  <si>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</si>
  <si>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</si>
  <si>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</si>
  <si>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</si>
  <si>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</si>
  <si>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</si>
  <si>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</si>
  <si>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</si>
  <si>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</si>
  <si>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</si>
  <si>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</si>
  <si>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</si>
  <si>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</si>
  <si>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</si>
  <si>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</si>
  <si>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</si>
  <si>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</si>
  <si>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</si>
  <si>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</si>
  <si>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</si>
  <si>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</si>
  <si>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</si>
  <si>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</si>
  <si>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</si>
  <si>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</si>
  <si>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</si>
  <si>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</si>
  <si>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</si>
  <si>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</si>
  <si>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</si>
  <si>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</si>
  <si>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</si>
  <si>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</si>
  <si>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</si>
  <si>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</si>
  <si>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</si>
  <si>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</si>
  <si>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</si>
  <si>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</si>
  <si>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</si>
  <si>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</si>
  <si>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</si>
  <si>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</si>
  <si>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</si>
  <si>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</si>
  <si>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</si>
  <si>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</si>
  <si>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</si>
  <si>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</si>
  <si>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</si>
  <si>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</si>
  <si>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</si>
  <si>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</si>
  <si>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</si>
  <si>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</si>
  <si>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</si>
  <si>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</si>
  <si>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</si>
  <si>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</si>
  <si>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</si>
  <si>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</si>
  <si>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</si>
  <si>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</si>
  <si>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</si>
  <si>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</si>
  <si>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</si>
  <si>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</si>
  <si>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</si>
  <si>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</si>
  <si>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</si>
  <si>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</si>
  <si>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</si>
  <si>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</si>
  <si>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</si>
  <si>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</si>
  <si>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</si>
  <si>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</si>
  <si>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</si>
  <si>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</si>
  <si>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</si>
  <si>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</si>
  <si>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</si>
  <si>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</si>
  <si>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</si>
  <si>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</si>
  <si>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</si>
  <si>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</si>
  <si>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</si>
  <si>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</si>
  <si>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</si>
  <si>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</si>
  <si>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</si>
  <si>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</si>
  <si>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</si>
  <si>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</si>
  <si>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</si>
  <si>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</si>
  <si>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</si>
  <si>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</si>
  <si>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</si>
  <si>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</si>
  <si>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</si>
  <si>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</si>
  <si>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</si>
  <si>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</si>
  <si>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</si>
  <si>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</si>
  <si>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</si>
  <si>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</si>
  <si>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</si>
  <si>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</si>
  <si>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</si>
  <si>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</si>
  <si>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</si>
  <si>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</si>
  <si>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</si>
  <si>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</si>
  <si>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</si>
  <si>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</si>
  <si>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</si>
  <si>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</si>
  <si>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</si>
  <si>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</si>
  <si>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</si>
  <si>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</si>
  <si>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</si>
  <si>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</si>
  <si>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</si>
  <si>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</si>
  <si>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</si>
  <si>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</si>
  <si>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</si>
  <si>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</si>
  <si>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</si>
  <si>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</si>
  <si>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</si>
  <si>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</si>
  <si>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</si>
  <si>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</si>
  <si>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</si>
  <si>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</si>
  <si>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</si>
  <si>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</si>
  <si>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</si>
  <si>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</si>
  <si>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</si>
  <si>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</si>
  <si>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</si>
  <si>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</si>
  <si>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</si>
  <si>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</si>
  <si>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</si>
  <si>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</si>
  <si>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</si>
  <si>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</si>
  <si>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</si>
  <si>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</si>
  <si>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</si>
  <si>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</si>
  <si>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</si>
  <si>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</si>
  <si>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</si>
  <si>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</si>
  <si>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</si>
  <si>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</si>
  <si>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</si>
  <si>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</si>
  <si>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</si>
  <si>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</si>
  <si>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</si>
  <si>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</si>
  <si>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</si>
  <si>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</si>
  <si>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</si>
  <si>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</si>
  <si>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</si>
  <si>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</si>
  <si>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</si>
  <si>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</si>
  <si>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</si>
  <si>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</si>
  <si>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</si>
  <si>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</si>
  <si>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</si>
  <si>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</si>
  <si>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</si>
  <si>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</si>
  <si>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</si>
  <si>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</si>
  <si>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</si>
  <si>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</si>
  <si>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</si>
  <si>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</si>
  <si>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</si>
  <si>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</si>
  <si>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</si>
  <si>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</si>
  <si>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</si>
  <si>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</si>
  <si>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</si>
  <si>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</si>
  <si>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</si>
  <si>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</si>
  <si>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</si>
  <si>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</si>
  <si>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</si>
  <si>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</si>
  <si>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</si>
  <si>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</si>
  <si>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</si>
  <si>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</si>
  <si>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</si>
  <si>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</si>
  <si>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</si>
  <si>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</si>
  <si>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</si>
  <si>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</si>
  <si>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</si>
  <si>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</si>
  <si>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</si>
  <si>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</si>
  <si>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</si>
  <si>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</si>
  <si>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</si>
  <si>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</si>
  <si>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</si>
  <si>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</si>
  <si>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</si>
  <si>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</si>
  <si>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</si>
  <si>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</si>
  <si>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</si>
  <si>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</si>
  <si>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</si>
  <si>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</si>
  <si>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</si>
  <si>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</si>
  <si>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</si>
  <si>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</si>
  <si>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</si>
  <si>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</si>
  <si>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</si>
  <si>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</si>
  <si>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</si>
  <si>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</si>
  <si>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</si>
  <si>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</si>
  <si>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</si>
  <si>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</si>
  <si>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</si>
  <si>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</si>
  <si>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</si>
  <si>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</si>
  <si>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</si>
  <si>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</si>
  <si>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</si>
  <si>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</si>
  <si>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</si>
  <si>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</si>
  <si>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</si>
  <si>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</si>
  <si>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</si>
  <si>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</si>
  <si>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</si>
  <si>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</si>
  <si>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</si>
  <si>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</si>
  <si>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</si>
  <si>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</si>
  <si>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</si>
  <si>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</si>
  <si>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</si>
  <si>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</si>
  <si>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</si>
  <si>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</si>
  <si>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</si>
  <si>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</si>
  <si>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</si>
  <si>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</si>
  <si>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</si>
  <si>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</si>
  <si>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</si>
  <si>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</si>
  <si>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</si>
  <si>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</si>
  <si>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</si>
  <si>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</si>
  <si>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</si>
  <si>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</si>
  <si>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</si>
  <si>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</si>
  <si>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</si>
  <si>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</si>
  <si>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</si>
  <si>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</si>
  <si>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</si>
  <si>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</si>
  <si>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</si>
  <si>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</si>
  <si>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</si>
  <si>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</si>
  <si>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</si>
  <si>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</si>
  <si>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</si>
  <si>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</si>
  <si>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</si>
  <si>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</si>
  <si>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</si>
  <si>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</si>
  <si>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</si>
  <si>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</si>
  <si>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</si>
  <si>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</si>
  <si>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</si>
  <si>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</si>
  <si>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</si>
  <si>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</si>
  <si>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</si>
  <si>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</si>
  <si>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</si>
  <si>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</si>
  <si>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</si>
  <si>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</si>
  <si>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</si>
  <si>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</si>
  <si>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</si>
  <si>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</si>
  <si>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</si>
  <si>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</si>
  <si>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</si>
  <si>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</si>
  <si>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</si>
  <si>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</si>
  <si>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</si>
  <si>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</si>
  <si>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</si>
  <si>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</si>
  <si>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</si>
  <si>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</si>
  <si>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</si>
  <si>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</si>
  <si>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</si>
  <si>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</si>
  <si>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</si>
  <si>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</si>
  <si>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</si>
  <si>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</si>
  <si>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</si>
  <si>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</si>
  <si>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</si>
  <si>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</si>
  <si>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</si>
  <si>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</si>
  <si>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</si>
  <si>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</si>
  <si>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</si>
  <si>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</si>
  <si>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</si>
  <si>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</si>
  <si>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</si>
  <si>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</si>
  <si>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</si>
  <si>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</si>
  <si>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</si>
  <si>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</si>
  <si>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</si>
  <si>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</si>
  <si>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</si>
  <si>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</si>
  <si>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</si>
  <si>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</si>
  <si>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</si>
  <si>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</si>
  <si>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</si>
  <si>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</si>
  <si>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</si>
  <si>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</si>
  <si>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</si>
  <si>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</si>
  <si>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</si>
  <si>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</si>
  <si>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</si>
  <si>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</si>
  <si>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</si>
  <si>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</si>
  <si>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</si>
  <si>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</si>
  <si>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</si>
  <si>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</si>
  <si>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</si>
  <si>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</si>
  <si>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</si>
  <si>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</si>
  <si>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</si>
  <si>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</si>
  <si>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</si>
  <si>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</si>
  <si>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</si>
  <si>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</si>
  <si>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</si>
  <si>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</si>
  <si>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</si>
  <si>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</si>
  <si>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</si>
  <si>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</si>
  <si>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</si>
  <si>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</si>
  <si>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</si>
  <si>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</si>
  <si>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</si>
  <si>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</si>
  <si>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</si>
  <si>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</si>
  <si>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</si>
  <si>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</si>
  <si>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</si>
  <si>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</si>
  <si>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</si>
  <si>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</si>
  <si>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</si>
  <si>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</si>
  <si>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</si>
  <si>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</si>
  <si>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</si>
  <si>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</si>
  <si>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</si>
  <si>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</si>
  <si>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</si>
  <si>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</si>
  <si>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</si>
  <si>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</si>
  <si>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</si>
  <si>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</si>
  <si>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</si>
  <si>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</si>
  <si>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</si>
  <si>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</si>
  <si>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</si>
  <si>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</si>
  <si>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</si>
  <si>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</si>
  <si>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</si>
  <si>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</si>
  <si>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</si>
  <si>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</si>
  <si>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</si>
  <si>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</si>
  <si>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</si>
  <si>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</si>
  <si>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</si>
  <si>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</si>
  <si>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</si>
  <si>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</si>
  <si>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</si>
  <si>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</si>
  <si>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</si>
  <si>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</si>
  <si>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</si>
  <si>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</si>
  <si>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</si>
  <si>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</si>
  <si>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</si>
  <si>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</si>
  <si>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</si>
  <si>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</si>
  <si>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</si>
  <si>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</si>
  <si>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</si>
  <si>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</si>
  <si>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</si>
  <si>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</si>
  <si>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</si>
  <si>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</si>
  <si>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</si>
  <si>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</si>
  <si>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</si>
  <si>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</si>
  <si>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</si>
  <si>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</si>
  <si>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</si>
  <si>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</si>
  <si>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</si>
  <si>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</si>
  <si>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</si>
  <si>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</si>
  <si>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</si>
  <si>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</si>
  <si>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</si>
  <si>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</si>
  <si>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</si>
  <si>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</si>
  <si>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</si>
  <si>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</si>
  <si>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</si>
  <si>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</si>
  <si>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</si>
  <si>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</si>
  <si>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</si>
  <si>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</si>
  <si>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</si>
  <si>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</si>
  <si>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</si>
  <si>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</si>
  <si>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</si>
  <si>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</si>
  <si>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</si>
  <si>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</si>
  <si>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</si>
  <si>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</si>
  <si>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</si>
  <si>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</si>
  <si>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</si>
  <si>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</si>
  <si>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</si>
  <si>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</si>
  <si>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</si>
  <si>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</si>
  <si>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</si>
  <si>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</si>
  <si>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</si>
  <si>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</si>
  <si>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</si>
  <si>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</si>
  <si>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</si>
  <si>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</si>
  <si>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</si>
  <si>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</si>
  <si>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</si>
  <si>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</si>
  <si>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</si>
  <si>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</si>
  <si>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</si>
  <si>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</si>
  <si>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</si>
  <si>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</si>
  <si>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</si>
  <si>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</si>
  <si>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</si>
  <si>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</si>
  <si>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</si>
  <si>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</si>
  <si>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</si>
  <si>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</si>
  <si>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</si>
  <si>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</si>
  <si>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</si>
  <si>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</si>
  <si>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</si>
  <si>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</si>
  <si>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</si>
  <si>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</si>
  <si>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</si>
  <si>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</si>
  <si>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</si>
  <si>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</si>
  <si>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</si>
  <si>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</si>
  <si>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</si>
  <si>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</si>
  <si>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</si>
  <si>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</si>
  <si>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</si>
  <si>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</si>
  <si>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</si>
  <si>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</si>
  <si>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</si>
  <si>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</si>
  <si>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</si>
  <si>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</si>
  <si>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</si>
  <si>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</si>
  <si>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</si>
  <si>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</si>
  <si>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</si>
  <si>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</si>
  <si>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</si>
  <si>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</si>
  <si>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</si>
  <si>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</si>
  <si>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</si>
  <si>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</si>
  <si>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</si>
  <si>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</si>
  <si>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</si>
  <si>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</si>
  <si>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</si>
  <si>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</si>
  <si>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</si>
  <si>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</si>
  <si>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</si>
  <si>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</si>
  <si>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</si>
  <si>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</si>
  <si>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</si>
  <si>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</si>
  <si>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</si>
  <si>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</si>
  <si>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</si>
  <si>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</si>
  <si>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</si>
  <si>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</si>
  <si>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</si>
  <si>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</si>
  <si>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</si>
  <si>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</si>
  <si>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</si>
  <si>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</si>
  <si>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</si>
  <si>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</si>
  <si>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</si>
  <si>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</si>
  <si>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</si>
  <si>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</si>
  <si>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</si>
  <si>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</si>
  <si>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</si>
  <si>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</si>
  <si>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</si>
  <si>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</si>
  <si>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</si>
  <si>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</si>
  <si>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</si>
  <si>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</si>
  <si>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</si>
  <si>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</si>
  <si>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</si>
  <si>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</si>
  <si>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</si>
  <si>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</si>
  <si>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</si>
  <si>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</si>
  <si>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</si>
  <si>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</si>
  <si>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</si>
  <si>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</si>
  <si>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</si>
  <si>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</si>
  <si>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</si>
  <si>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</si>
  <si>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</si>
  <si>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</si>
  <si>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</si>
  <si>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</si>
  <si>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</si>
  <si>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</si>
  <si>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</si>
  <si>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</si>
  <si>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</si>
  <si>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</si>
  <si>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</si>
  <si>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</si>
  <si>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</si>
  <si>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</si>
  <si>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</si>
  <si>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</si>
  <si>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</si>
  <si>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</si>
  <si>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</si>
  <si>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</si>
  <si>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</si>
  <si>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</si>
  <si>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</si>
  <si>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</si>
  <si>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</si>
  <si>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</si>
  <si>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</si>
  <si>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</si>
  <si>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</si>
  <si>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</si>
  <si>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</si>
  <si>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</si>
  <si>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</si>
  <si>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</si>
  <si>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</si>
  <si>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</si>
  <si>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</si>
  <si>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</si>
  <si>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</si>
  <si>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</si>
  <si>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</si>
  <si>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</si>
  <si>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</si>
  <si>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</si>
  <si>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</si>
  <si>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</si>
  <si>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</si>
  <si>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</si>
  <si>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</si>
  <si>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</si>
  <si>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</si>
  <si>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</si>
  <si>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</si>
  <si>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</si>
  <si>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</si>
  <si>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</si>
  <si>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</si>
  <si>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</si>
  <si>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</si>
  <si>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</si>
  <si>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</si>
  <si>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</si>
  <si>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</si>
  <si>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</si>
  <si>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</si>
  <si>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</si>
  <si>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</si>
  <si>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</si>
  <si>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</si>
  <si>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</si>
  <si>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</si>
  <si>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</si>
  <si>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</si>
  <si>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</si>
  <si>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</si>
  <si>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</si>
  <si>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</si>
  <si>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</si>
  <si>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</si>
  <si>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</si>
  <si>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</si>
  <si>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</si>
  <si>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</si>
  <si>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</si>
  <si>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</si>
  <si>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</si>
  <si>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</si>
  <si>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</si>
  <si>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</si>
  <si>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</si>
  <si>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</si>
  <si>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</si>
  <si>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</si>
  <si>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</si>
  <si>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</si>
  <si>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</si>
  <si>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</si>
  <si>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</si>
  <si>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</si>
  <si>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</si>
  <si>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</si>
  <si>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</si>
  <si>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</si>
  <si>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</si>
  <si>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</si>
  <si>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</si>
  <si>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</si>
  <si>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</si>
  <si>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</si>
  <si>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</si>
  <si>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</si>
  <si>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</si>
  <si>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</si>
  <si>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</si>
  <si>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</si>
  <si>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</si>
  <si>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</si>
  <si>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</si>
  <si>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</si>
  <si>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</si>
  <si>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</si>
  <si>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</si>
  <si>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</si>
  <si>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</si>
  <si>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</si>
  <si>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</si>
  <si>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</si>
  <si>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</si>
  <si>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</si>
  <si>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</si>
  <si>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</si>
  <si>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</si>
  <si>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</si>
  <si>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</si>
  <si>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</si>
  <si>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</si>
  <si>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</si>
  <si>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</si>
  <si>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</si>
  <si>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</si>
  <si>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</si>
  <si>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</si>
  <si>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</si>
  <si>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</si>
  <si>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</si>
  <si>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</si>
  <si>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</si>
  <si>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</si>
  <si>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</si>
  <si>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</si>
  <si>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</si>
  <si>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</si>
  <si>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</si>
  <si>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</si>
  <si>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</si>
  <si>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</si>
  <si>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</si>
  <si>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</si>
  <si>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</si>
  <si>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</si>
  <si>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</si>
  <si>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</si>
  <si>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</si>
  <si>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</si>
  <si>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</si>
  <si>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</si>
  <si>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</si>
  <si>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</si>
  <si>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</si>
  <si>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</si>
  <si>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</si>
  <si>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</si>
  <si>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</si>
  <si>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</si>
  <si>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</si>
  <si>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</si>
  <si>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</si>
  <si>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</si>
  <si>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</si>
  <si>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</si>
  <si>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</si>
  <si>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</si>
  <si>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</si>
  <si>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</si>
  <si>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</si>
  <si>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</si>
  <si>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</si>
  <si>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</si>
  <si>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</si>
  <si>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</si>
  <si>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</si>
  <si>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</si>
  <si>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</si>
  <si>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</si>
  <si>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</si>
  <si>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</si>
  <si>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</si>
  <si>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</si>
  <si>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</si>
  <si>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</si>
  <si>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</si>
  <si>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</si>
  <si>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</si>
  <si>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</si>
  <si>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</si>
  <si>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</si>
  <si>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</si>
  <si>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</si>
  <si>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</si>
  <si>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</si>
  <si>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</si>
  <si>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</si>
  <si>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</si>
  <si>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</si>
  <si>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</si>
  <si>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</si>
  <si>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</si>
  <si>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</si>
  <si>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</si>
  <si>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</si>
  <si>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</si>
  <si>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</si>
  <si>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</si>
  <si>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</si>
  <si>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</si>
  <si>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</si>
  <si>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</si>
  <si>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</si>
  <si>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</si>
  <si>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</si>
  <si>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</si>
  <si>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</si>
  <si>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</si>
  <si>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</si>
  <si>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</si>
  <si>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</si>
  <si>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</si>
  <si>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</si>
  <si>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</si>
  <si>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</si>
  <si>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</si>
  <si>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</si>
  <si>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</si>
  <si>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</si>
  <si>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</si>
  <si>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</si>
  <si>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</si>
  <si>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</si>
  <si>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</si>
  <si>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</si>
  <si>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</si>
  <si>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</si>
  <si>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</si>
  <si>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</si>
  <si>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</si>
  <si>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</si>
  <si>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</si>
  <si>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</si>
  <si>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</si>
  <si>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</si>
  <si>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</si>
  <si>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</si>
  <si>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</si>
  <si>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</si>
  <si>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</si>
  <si>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</si>
  <si>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</si>
  <si>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</si>
  <si>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</si>
  <si>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</si>
  <si>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</si>
  <si>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</si>
  <si>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</si>
  <si>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</si>
  <si>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</si>
  <si>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</si>
  <si>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</si>
  <si>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</si>
  <si>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</si>
  <si>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</si>
  <si>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</si>
  <si>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</si>
  <si>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</si>
  <si>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</si>
  <si>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</si>
  <si>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</si>
  <si>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</si>
  <si>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</si>
  <si>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</si>
  <si>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</si>
  <si>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</si>
  <si>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</si>
  <si>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</si>
  <si>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</si>
  <si>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</si>
  <si>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</si>
  <si>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</si>
  <si>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</si>
  <si>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</si>
  <si>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</si>
  <si>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</si>
  <si>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</si>
  <si>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</si>
  <si>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</si>
  <si>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</si>
  <si>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</si>
  <si>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</si>
  <si>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</si>
  <si>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</si>
  <si>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</si>
  <si>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</si>
  <si>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</si>
  <si>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</si>
  <si>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</si>
  <si>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</si>
  <si>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</si>
  <si>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</si>
  <si>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</si>
  <si>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</si>
  <si>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</si>
  <si>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</si>
  <si>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</si>
  <si>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</si>
  <si>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</si>
  <si>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</si>
  <si>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</si>
  <si>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</si>
  <si>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</si>
  <si>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</si>
  <si>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</si>
  <si>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</si>
  <si>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</si>
  <si>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</si>
  <si>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</si>
  <si>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</si>
  <si>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</si>
  <si>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</si>
  <si>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</si>
  <si>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</si>
  <si>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</si>
  <si>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</si>
  <si>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</si>
  <si>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</si>
  <si>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</si>
  <si>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</si>
  <si>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</si>
  <si>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</si>
  <si>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</si>
  <si>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</si>
  <si>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</si>
  <si>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</si>
  <si>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</si>
  <si>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</si>
  <si>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</si>
  <si>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</si>
  <si>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</si>
  <si>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</si>
  <si>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</si>
  <si>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</si>
  <si>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</si>
  <si>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</si>
  <si>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</si>
  <si>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</si>
  <si>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</si>
  <si>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</si>
  <si>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</si>
  <si>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</si>
  <si>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</si>
  <si>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</si>
  <si>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</si>
  <si>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</si>
  <si>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</si>
  <si>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</si>
  <si>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</si>
  <si>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</si>
  <si>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</si>
  <si>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</si>
  <si>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</si>
  <si>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</si>
  <si>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</si>
  <si>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</si>
  <si>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</si>
  <si>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</si>
  <si>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</si>
  <si>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</si>
  <si>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</si>
  <si>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</si>
  <si>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</si>
  <si>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</si>
  <si>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</si>
  <si>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</si>
  <si>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</si>
  <si>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</si>
  <si>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</si>
  <si>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</si>
  <si>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</si>
  <si>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</si>
  <si>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</si>
  <si>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</si>
  <si>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</si>
  <si>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</si>
  <si>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</si>
  <si>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</si>
  <si>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</si>
  <si>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</si>
  <si>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</si>
  <si>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</si>
  <si>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</si>
  <si>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</si>
  <si>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</si>
  <si>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</si>
  <si>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</si>
  <si>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</si>
  <si>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</si>
  <si>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</si>
  <si>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</si>
  <si>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</si>
  <si>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</si>
  <si>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</si>
  <si>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</si>
  <si>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</si>
  <si>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</si>
  <si>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</si>
  <si>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</si>
  <si>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</si>
  <si>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</si>
  <si>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</si>
  <si>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</si>
  <si>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</si>
  <si>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</si>
  <si>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</si>
  <si>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</si>
  <si>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</si>
  <si>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</si>
  <si>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</si>
  <si>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</si>
  <si>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</si>
  <si>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</si>
  <si>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</si>
  <si>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</si>
  <si>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</si>
  <si>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</si>
  <si>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</si>
  <si>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</si>
  <si>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</si>
  <si>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</si>
  <si>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</si>
  <si>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</si>
  <si>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</si>
  <si>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</si>
  <si>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</si>
  <si>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</si>
  <si>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</si>
  <si>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</si>
  <si>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</si>
  <si>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</si>
  <si>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</si>
  <si>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</si>
  <si>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</si>
  <si>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</si>
  <si>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</si>
  <si>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</si>
  <si>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</si>
  <si>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</si>
  <si>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</si>
  <si>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</si>
  <si>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</si>
  <si>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</si>
  <si>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</si>
  <si>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</si>
  <si>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</si>
  <si>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</si>
  <si>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</si>
  <si>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</si>
  <si>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</si>
  <si>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</si>
  <si>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</si>
  <si>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</si>
  <si>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</si>
  <si>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</si>
  <si>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</si>
  <si>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</si>
  <si>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</si>
  <si>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</si>
  <si>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</si>
  <si>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</si>
  <si>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</si>
  <si>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</si>
  <si>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</si>
  <si>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</si>
  <si>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</si>
  <si>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</si>
  <si>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</si>
  <si>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</si>
  <si>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</si>
  <si>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</si>
  <si>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</si>
  <si>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</si>
  <si>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</si>
  <si>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</si>
  <si>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</si>
  <si>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</si>
  <si>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</si>
  <si>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</si>
  <si>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</si>
  <si>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</si>
  <si>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</si>
  <si>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</si>
  <si>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</si>
  <si>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</si>
  <si>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</si>
  <si>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</si>
  <si>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</si>
  <si>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</si>
  <si>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</si>
  <si>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</si>
  <si>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</si>
  <si>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</si>
  <si>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</si>
  <si>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</si>
  <si>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</si>
  <si>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</si>
  <si>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</si>
  <si>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</si>
  <si>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</si>
  <si>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</si>
  <si>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</si>
  <si>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</si>
  <si>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</si>
  <si>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</si>
  <si>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</si>
  <si>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</si>
  <si>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</si>
  <si>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</si>
  <si>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</si>
  <si>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</si>
  <si>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</si>
  <si>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</si>
  <si>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</si>
  <si>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</si>
  <si>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</si>
  <si>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</si>
  <si>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</si>
  <si>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</si>
  <si>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</si>
  <si>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</si>
  <si>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</si>
  <si>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</si>
  <si>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</si>
  <si>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</si>
  <si>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</si>
  <si>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</si>
  <si>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</si>
  <si>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</si>
  <si>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</si>
  <si>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</si>
  <si>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</si>
  <si>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</si>
  <si>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</si>
  <si>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</si>
  <si>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</si>
  <si>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</si>
  <si>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</si>
  <si>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</si>
  <si>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</si>
  <si>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</si>
  <si>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</si>
  <si>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</si>
  <si>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</si>
  <si>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</si>
  <si>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</si>
  <si>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</si>
  <si>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</si>
  <si>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</si>
  <si>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</si>
  <si>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</si>
  <si>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</si>
  <si>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</si>
  <si>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</si>
  <si>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</si>
  <si>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</si>
  <si>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</si>
  <si>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</si>
  <si>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</si>
  <si>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</si>
  <si>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</si>
  <si>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</si>
  <si>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</si>
  <si>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</si>
  <si>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</si>
  <si>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</si>
  <si>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</si>
  <si>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</si>
  <si>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</si>
  <si>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</si>
  <si>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</si>
  <si>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</si>
  <si>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</si>
  <si>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</si>
  <si>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</si>
  <si>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</si>
  <si>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</si>
  <si>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</si>
  <si>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</si>
  <si>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</si>
  <si>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</si>
  <si>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</si>
  <si>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</si>
  <si>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</si>
  <si>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</si>
  <si>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</si>
  <si>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</si>
  <si>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</si>
  <si>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</si>
  <si>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</si>
  <si>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</si>
  <si>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</si>
  <si>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</si>
  <si>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</si>
  <si>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</si>
  <si>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</si>
  <si>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</si>
  <si>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</si>
  <si>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</si>
  <si>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</si>
  <si>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</si>
  <si>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</si>
  <si>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</si>
  <si>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</si>
  <si>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</si>
  <si>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</si>
  <si>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</si>
  <si>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</si>
  <si>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</si>
  <si>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</si>
  <si>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</si>
  <si>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</si>
  <si>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</si>
  <si>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</si>
  <si>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</si>
  <si>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</si>
  <si>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</si>
  <si>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</si>
  <si>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</si>
  <si>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</si>
  <si>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</si>
  <si>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</si>
  <si>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</si>
  <si>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</si>
  <si>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</si>
  <si>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</si>
  <si>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</si>
  <si>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</si>
  <si>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</si>
  <si>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</si>
  <si>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</si>
  <si>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</si>
  <si>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</si>
  <si>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</si>
  <si>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</si>
  <si>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</si>
  <si>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</si>
  <si>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</si>
  <si>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</si>
  <si>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</si>
  <si>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</si>
  <si>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</si>
  <si>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</si>
  <si>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</si>
  <si>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</si>
  <si>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</si>
  <si>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</si>
  <si>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</si>
  <si>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</si>
  <si>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</si>
  <si>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</si>
  <si>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</si>
  <si>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</si>
  <si>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</si>
  <si>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</si>
  <si>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</si>
  <si>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</si>
  <si>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</si>
  <si>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</si>
  <si>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</si>
  <si>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</si>
  <si>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</si>
  <si>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</si>
  <si>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</si>
  <si>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</si>
  <si>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</si>
  <si>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</si>
  <si>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</si>
  <si>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</si>
  <si>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</si>
  <si>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</si>
  <si>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</si>
  <si>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</si>
  <si>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</si>
  <si>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</si>
  <si>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</si>
  <si>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</si>
  <si>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</si>
  <si>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</si>
  <si>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</si>
  <si>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</si>
  <si>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</si>
  <si>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</si>
  <si>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</si>
  <si>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</si>
  <si>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</si>
  <si>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</si>
  <si>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</si>
  <si>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</si>
  <si>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</si>
  <si>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</si>
  <si>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</si>
  <si>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</si>
  <si>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</si>
  <si>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</si>
  <si>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</si>
  <si>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</si>
  <si>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</si>
  <si>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</si>
  <si>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</si>
  <si>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</si>
  <si>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</si>
  <si>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</si>
  <si>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</si>
  <si>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</si>
  <si>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</si>
  <si>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</si>
  <si>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</si>
  <si>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</si>
  <si>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</si>
  <si>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</si>
  <si>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</si>
  <si>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</si>
  <si>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</si>
  <si>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</si>
  <si>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</si>
  <si>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</si>
  <si>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</si>
  <si>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</si>
  <si>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</si>
  <si>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</si>
  <si>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</si>
  <si>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</si>
  <si>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</si>
  <si>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</si>
  <si>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</si>
  <si>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</si>
  <si>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</si>
  <si>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</si>
  <si>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</si>
  <si>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</si>
  <si>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</si>
  <si>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</si>
  <si>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</si>
  <si>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</si>
  <si>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</si>
  <si>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</si>
  <si>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</si>
  <si>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</si>
  <si>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</si>
  <si>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</si>
  <si>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</si>
  <si>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</si>
  <si>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</si>
  <si>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</si>
  <si>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</si>
  <si>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</si>
  <si>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</si>
  <si>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</si>
  <si>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</si>
  <si>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</si>
  <si>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</si>
  <si>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</si>
  <si>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</si>
  <si>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</si>
  <si>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</si>
  <si>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</si>
  <si>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</si>
  <si>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</si>
  <si>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</si>
  <si>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</si>
  <si>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</si>
  <si>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</si>
  <si>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</si>
  <si>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</si>
  <si>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</si>
  <si>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</si>
  <si>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</si>
  <si>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</si>
  <si>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</si>
  <si>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</si>
  <si>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</si>
  <si>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</si>
  <si>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</si>
  <si>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</si>
  <si>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</si>
  <si>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</si>
  <si>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</si>
  <si>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</si>
  <si>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</si>
  <si>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</si>
  <si>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</si>
  <si>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</si>
  <si>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</si>
  <si>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</si>
  <si>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</si>
  <si>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</si>
  <si>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</si>
  <si>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</si>
  <si>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</si>
  <si>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</si>
  <si>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</si>
  <si>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</si>
  <si>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</si>
  <si>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</si>
  <si>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</si>
  <si>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</si>
  <si>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</si>
  <si>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</si>
  <si>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</si>
  <si>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</si>
  <si>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</si>
  <si>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</si>
  <si>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</si>
  <si>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</si>
  <si>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</si>
  <si>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</si>
  <si>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</si>
  <si>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</si>
  <si>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</si>
  <si>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</si>
  <si>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</si>
  <si>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</si>
  <si>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</si>
  <si>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</si>
  <si>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</si>
  <si>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</si>
  <si>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</si>
  <si>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</si>
  <si>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</si>
  <si>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</si>
  <si>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</si>
  <si>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</si>
  <si>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</si>
  <si>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</si>
  <si>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</si>
  <si>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</si>
  <si>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</si>
  <si>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</si>
  <si>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</si>
  <si>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</si>
  <si>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</si>
  <si>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</si>
  <si>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</si>
  <si>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</si>
  <si>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</si>
  <si>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</si>
  <si>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</si>
  <si>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</si>
  <si>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</si>
  <si>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</si>
  <si>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</si>
  <si>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</si>
  <si>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</si>
  <si>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</si>
  <si>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</si>
  <si>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</si>
  <si>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</si>
  <si>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</si>
  <si>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</si>
  <si>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</si>
  <si>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</si>
  <si>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</si>
  <si>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</si>
  <si>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</si>
  <si>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</si>
  <si>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</si>
  <si>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</si>
  <si>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</si>
  <si>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</si>
  <si>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</si>
  <si>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</si>
  <si>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</si>
  <si>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</si>
  <si>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</si>
  <si>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</si>
  <si>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</si>
  <si>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</si>
  <si>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</si>
  <si>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</si>
  <si>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</si>
  <si>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</si>
  <si>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</si>
  <si>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</si>
  <si>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</si>
  <si>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</si>
  <si>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</si>
  <si>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</si>
  <si>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</si>
  <si>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</si>
  <si>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</si>
  <si>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</si>
  <si>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</si>
  <si>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</si>
  <si>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</si>
  <si>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</si>
  <si>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</si>
  <si>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</si>
  <si>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</si>
  <si>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</si>
  <si>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</si>
  <si>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</si>
  <si>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</si>
  <si>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</si>
  <si>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</si>
  <si>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</si>
  <si>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</si>
  <si>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</si>
  <si>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</si>
  <si>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</si>
  <si>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</si>
  <si>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</si>
  <si>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</si>
  <si>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</si>
  <si>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</si>
  <si>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</si>
  <si>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</si>
  <si>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</si>
  <si>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</si>
  <si>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</si>
  <si>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</si>
  <si>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</si>
  <si>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</si>
  <si>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</si>
  <si>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</si>
  <si>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</si>
  <si>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</si>
  <si>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</si>
  <si>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</si>
  <si>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</si>
  <si>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</si>
  <si>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</si>
  <si>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</si>
  <si>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</si>
  <si>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</si>
  <si>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</si>
  <si>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</si>
  <si>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</si>
  <si>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</si>
  <si>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</si>
  <si>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</si>
  <si>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</si>
  <si>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</si>
  <si>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</si>
  <si>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</si>
  <si>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</si>
  <si>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</si>
  <si>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</si>
  <si>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</si>
  <si>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</si>
  <si>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</si>
  <si>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</si>
  <si>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</si>
  <si>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</si>
  <si>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</si>
  <si>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</si>
  <si>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</si>
  <si>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</si>
  <si>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</si>
  <si>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</si>
  <si>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</si>
  <si>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</si>
  <si>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</si>
  <si>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</si>
  <si>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</si>
  <si>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</si>
  <si>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</si>
  <si>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</si>
  <si>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</si>
  <si>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</si>
  <si>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</si>
  <si>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</si>
  <si>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</si>
  <si>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</si>
  <si>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</si>
  <si>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</si>
  <si>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</si>
  <si>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</si>
  <si>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</si>
  <si>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</si>
  <si>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</si>
  <si>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</si>
  <si>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</si>
  <si>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</si>
  <si>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</si>
  <si>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</si>
  <si>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</si>
  <si>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</si>
  <si>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</si>
  <si>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</si>
  <si>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</si>
  <si>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</si>
  <si>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</si>
  <si>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</si>
  <si>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</si>
  <si>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</si>
  <si>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</si>
  <si>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</si>
  <si>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</si>
  <si>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</si>
  <si>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</si>
  <si>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</si>
  <si>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</si>
  <si>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</si>
  <si>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</si>
  <si>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</si>
  <si>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</si>
  <si>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</si>
  <si>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</si>
  <si>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</si>
  <si>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</si>
  <si>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</si>
  <si>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</si>
  <si>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</si>
  <si>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</si>
  <si>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</si>
  <si>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</si>
  <si>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</si>
  <si>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</si>
  <si>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</si>
  <si>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</si>
  <si>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</si>
  <si>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</si>
  <si>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</si>
  <si>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</si>
  <si>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</si>
  <si>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</si>
  <si>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</si>
  <si>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</si>
  <si>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</si>
  <si>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</si>
  <si>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</si>
  <si>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</si>
  <si>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</si>
  <si>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</si>
  <si>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</si>
  <si>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</si>
  <si>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</si>
  <si>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</si>
  <si>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</si>
  <si>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</si>
  <si>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</si>
  <si>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</si>
  <si>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</si>
  <si>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</si>
  <si>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</si>
  <si>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</si>
  <si>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</si>
  <si>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</si>
  <si>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</si>
  <si>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</si>
  <si>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</si>
  <si>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</si>
  <si>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</si>
  <si>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</si>
  <si>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</si>
  <si>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</si>
  <si>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</si>
  <si>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</si>
  <si>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</si>
  <si>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</si>
  <si>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</si>
  <si>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</si>
  <si>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</si>
  <si>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</si>
  <si>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</si>
  <si>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</si>
  <si>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</si>
  <si>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</si>
  <si>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</si>
  <si>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</si>
  <si>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</si>
  <si>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</si>
  <si>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</si>
  <si>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</si>
  <si>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</si>
  <si>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</si>
  <si>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</si>
  <si>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</si>
  <si>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</si>
  <si>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</si>
  <si>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</si>
  <si>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</si>
  <si>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</si>
  <si>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</si>
  <si>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</si>
  <si>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</si>
  <si>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</si>
  <si>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</si>
  <si>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</si>
  <si>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</si>
  <si>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</si>
  <si>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</si>
  <si>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</si>
  <si>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</si>
  <si>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</si>
  <si>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</si>
  <si>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</si>
  <si>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</si>
  <si>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</si>
  <si>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</si>
  <si>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</si>
  <si>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</si>
  <si>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</si>
  <si>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</si>
  <si>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</si>
  <si>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</si>
  <si>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</si>
  <si>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</si>
  <si>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</si>
  <si>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</si>
  <si>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</si>
  <si>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</si>
  <si>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</si>
  <si>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</si>
  <si>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</si>
  <si>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</si>
  <si>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</si>
  <si>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</si>
  <si>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</si>
  <si>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</si>
  <si>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</si>
  <si>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</si>
  <si>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</si>
  <si>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</si>
  <si>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</si>
  <si>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</si>
  <si>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</si>
  <si>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</si>
  <si>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</si>
  <si>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</si>
  <si>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</si>
  <si>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</si>
  <si>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</si>
  <si>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</si>
  <si>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</si>
  <si>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</si>
  <si>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</si>
  <si>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</si>
  <si>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</si>
  <si>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</si>
  <si>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</si>
  <si>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</si>
  <si>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</si>
  <si>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</si>
  <si>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</si>
  <si>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</si>
  <si>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</si>
  <si>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</si>
  <si>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</si>
  <si>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</si>
  <si>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</si>
  <si>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</si>
  <si>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</si>
  <si>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</si>
  <si>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</si>
  <si>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</si>
  <si>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</si>
  <si>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</si>
  <si>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</si>
  <si>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</si>
  <si>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</si>
  <si>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</si>
  <si>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</si>
  <si>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</si>
  <si>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</si>
  <si>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</si>
  <si>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</si>
  <si>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</si>
  <si>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</si>
  <si>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</si>
  <si>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</si>
  <si>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</si>
  <si>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</si>
  <si>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</si>
  <si>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</si>
  <si>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</si>
  <si>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</si>
  <si>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</si>
  <si>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</si>
  <si>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</si>
  <si>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</si>
  <si>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</si>
  <si>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</si>
  <si>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</si>
  <si>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</si>
  <si>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</si>
  <si>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</si>
  <si>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</si>
  <si>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</si>
  <si>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</si>
  <si>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</si>
  <si>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</si>
  <si>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</si>
  <si>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</si>
  <si>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</si>
  <si>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</si>
  <si>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</si>
  <si>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</si>
  <si>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</si>
  <si>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</si>
  <si>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</si>
  <si>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</si>
  <si>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</si>
  <si>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</si>
  <si>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</si>
  <si>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</si>
  <si>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</si>
  <si>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</si>
  <si>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</si>
  <si>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</si>
  <si>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</si>
  <si>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</si>
  <si>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</si>
  <si>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</si>
  <si>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</si>
  <si>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</si>
  <si>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</si>
  <si>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</si>
  <si>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</si>
  <si>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</si>
  <si>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</si>
  <si>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</si>
  <si>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</si>
  <si>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</si>
  <si>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</si>
  <si>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</si>
  <si>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</si>
  <si>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</si>
  <si>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</si>
  <si>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</si>
  <si>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</si>
  <si>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</si>
  <si>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</si>
  <si>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</si>
  <si>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</si>
  <si>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</si>
  <si>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</si>
  <si>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</si>
  <si>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</si>
  <si>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</si>
  <si>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</si>
  <si>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</si>
  <si>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</si>
  <si>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</si>
  <si>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</si>
  <si>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</si>
  <si>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</si>
  <si>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</si>
  <si>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</si>
  <si>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</si>
  <si>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</si>
  <si>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</si>
  <si>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</si>
  <si>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</si>
  <si>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</si>
  <si>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</si>
  <si>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</si>
  <si>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</si>
  <si>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</si>
  <si>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</si>
  <si>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</si>
  <si>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</si>
  <si>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</si>
  <si>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</si>
  <si>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</si>
  <si>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</si>
  <si>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</si>
  <si>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</si>
  <si>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</si>
  <si>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</si>
  <si>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</si>
  <si>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</si>
  <si>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</si>
  <si>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</si>
  <si>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</si>
  <si>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</si>
  <si>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</si>
  <si>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</si>
  <si>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</si>
  <si>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</si>
  <si>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</si>
  <si>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</si>
  <si>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</si>
  <si>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</si>
  <si>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</si>
  <si>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</si>
  <si>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</si>
  <si>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</si>
  <si>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</si>
  <si>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</si>
  <si>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</si>
  <si>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</si>
  <si>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</si>
  <si>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</si>
  <si>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</si>
  <si>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</si>
  <si>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</si>
  <si>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</si>
  <si>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</si>
  <si>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</si>
  <si>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</si>
  <si>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</si>
  <si>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</si>
  <si>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</si>
  <si>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</si>
  <si>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</si>
  <si>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</si>
  <si>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</si>
  <si>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</si>
  <si>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</si>
  <si>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</si>
  <si>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</si>
  <si>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</si>
  <si>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</si>
  <si>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</si>
  <si>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</si>
  <si>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</si>
  <si>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</si>
  <si>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</si>
  <si>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</si>
  <si>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</si>
  <si>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</si>
  <si>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</si>
  <si>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</si>
  <si>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</si>
  <si>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</si>
  <si>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</si>
  <si>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</si>
  <si>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</si>
  <si>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</si>
  <si>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</si>
  <si>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</si>
  <si>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</si>
  <si>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</si>
  <si>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</si>
  <si>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</si>
  <si>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</si>
  <si>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</si>
  <si>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</si>
  <si>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</si>
  <si>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</si>
  <si>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</si>
  <si>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</si>
  <si>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</si>
  <si>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</si>
  <si>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</si>
  <si>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</si>
  <si>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</si>
  <si>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</si>
  <si>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</si>
  <si>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</si>
  <si>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</si>
  <si>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</si>
  <si>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</si>
  <si>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</si>
  <si>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</si>
  <si>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</si>
  <si>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</si>
  <si>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</si>
  <si>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</si>
  <si>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</si>
  <si>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</si>
  <si>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</si>
  <si>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</si>
  <si>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</si>
  <si>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</si>
  <si>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</si>
  <si>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</si>
  <si>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</si>
  <si>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</si>
  <si>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</si>
  <si>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</si>
  <si>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</si>
  <si>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</si>
  <si>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</si>
  <si>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</si>
  <si>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</si>
  <si>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</si>
  <si>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</si>
  <si>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</si>
  <si>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</si>
  <si>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</si>
  <si>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</si>
  <si>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</si>
  <si>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</si>
  <si>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</si>
  <si>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</si>
  <si>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</si>
  <si>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</si>
  <si>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</si>
  <si>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</si>
  <si>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</si>
  <si>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</si>
  <si>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</si>
  <si>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</si>
  <si>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</si>
  <si>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</si>
  <si>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</si>
  <si>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</si>
  <si>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</si>
  <si>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</si>
  <si>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</si>
  <si>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</si>
  <si>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</si>
  <si>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</si>
  <si>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</si>
  <si>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</si>
  <si>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</si>
  <si>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</si>
  <si>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</si>
  <si>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</si>
  <si>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</si>
  <si>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</si>
  <si>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</si>
  <si>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</si>
  <si>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</si>
  <si>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</si>
  <si>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</si>
  <si>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</si>
  <si>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</si>
  <si>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</si>
  <si>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</si>
  <si>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</si>
  <si>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</si>
  <si>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</si>
  <si>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</si>
  <si>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</si>
  <si>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</si>
  <si>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</si>
  <si>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</si>
  <si>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</si>
  <si>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</si>
  <si>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</si>
  <si>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</si>
  <si>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</si>
  <si>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</si>
  <si>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</si>
  <si>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</si>
  <si>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</si>
  <si>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</si>
  <si>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</si>
  <si>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</si>
  <si>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</si>
  <si>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</si>
  <si>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</si>
  <si>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</si>
  <si>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</si>
  <si>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</si>
  <si>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</si>
  <si>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</si>
  <si>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</si>
  <si>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</si>
  <si>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</si>
  <si>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</si>
  <si>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</si>
  <si>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</si>
  <si>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</si>
  <si>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</si>
  <si>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</si>
  <si>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</si>
  <si>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</si>
  <si>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</si>
  <si>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</si>
  <si>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</si>
  <si>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</si>
  <si>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</si>
  <si>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</si>
  <si>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</si>
  <si>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</si>
  <si>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</si>
  <si>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</si>
  <si>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</si>
  <si>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</si>
  <si>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</si>
  <si>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</si>
  <si>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</si>
  <si>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</si>
  <si>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</si>
  <si>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</si>
  <si>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</si>
  <si>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</si>
  <si>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</si>
  <si>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</si>
  <si>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</si>
  <si>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</si>
  <si>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</si>
  <si>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</si>
  <si>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</si>
  <si>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</si>
  <si>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</si>
  <si>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</si>
  <si>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</si>
  <si>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</si>
  <si>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</si>
  <si>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</si>
  <si>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</si>
  <si>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</si>
  <si>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</si>
  <si>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</si>
  <si>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</si>
  <si>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</si>
  <si>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</si>
  <si>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</si>
  <si>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</si>
  <si>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</si>
  <si>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</si>
  <si>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</si>
  <si>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</si>
  <si>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</si>
  <si>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</si>
  <si>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</si>
  <si>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</si>
  <si>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</si>
  <si>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</si>
  <si>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</si>
  <si>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</si>
  <si>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</si>
  <si>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</si>
  <si>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</si>
  <si>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</si>
  <si>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</si>
  <si>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</si>
  <si>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</si>
  <si>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</si>
  <si>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</si>
  <si>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</si>
  <si>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</si>
  <si>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</si>
  <si>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</si>
  <si>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</si>
  <si>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</si>
  <si>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</si>
  <si>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</si>
  <si>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</si>
  <si>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</si>
  <si>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</si>
  <si>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</si>
  <si>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</si>
  <si>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</si>
  <si>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</si>
  <si>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</si>
  <si>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</si>
  <si>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</si>
  <si>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</si>
  <si>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</si>
  <si>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</si>
  <si>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</si>
  <si>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</si>
  <si>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</si>
  <si>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</si>
  <si>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</si>
  <si>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</si>
  <si>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</si>
  <si>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</si>
  <si>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</si>
  <si>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</si>
  <si>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</si>
  <si>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</si>
  <si>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</si>
  <si>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</si>
  <si>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</si>
  <si>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</si>
  <si>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</si>
  <si>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</si>
  <si>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</si>
  <si>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</si>
  <si>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</si>
  <si>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</si>
  <si>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</si>
  <si>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</si>
  <si>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</si>
  <si>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</si>
  <si>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</si>
  <si>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</si>
  <si>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</si>
  <si>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</si>
  <si>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</si>
  <si>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</si>
  <si>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</si>
  <si>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</si>
  <si>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</si>
  <si>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</si>
  <si>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</si>
  <si>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</si>
  <si>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</si>
  <si>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</si>
  <si>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</si>
  <si>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</si>
  <si>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</si>
  <si>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</si>
  <si>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</si>
  <si>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</si>
  <si>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</si>
  <si>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</si>
  <si>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</si>
  <si>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</si>
  <si>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</si>
  <si>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</si>
  <si>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</si>
  <si>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</si>
  <si>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</si>
  <si>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</si>
  <si>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</si>
  <si>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</si>
  <si>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</si>
  <si>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</si>
  <si>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</si>
  <si>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</si>
  <si>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</si>
  <si>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</si>
  <si>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</si>
  <si>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</si>
  <si>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</si>
  <si>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</si>
  <si>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</si>
  <si>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</si>
  <si>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</si>
  <si>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</si>
  <si>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</si>
  <si>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</si>
  <si>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</si>
  <si>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</si>
  <si>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</si>
  <si>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</si>
  <si>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</si>
  <si>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</si>
  <si>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</si>
  <si>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</si>
  <si>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</si>
  <si>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</si>
  <si>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</si>
  <si>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</si>
  <si>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</si>
  <si>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</si>
  <si>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</si>
  <si>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</si>
  <si>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</si>
  <si>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</si>
  <si>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</si>
  <si>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</si>
  <si>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</si>
  <si>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</si>
  <si>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</si>
  <si>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</si>
  <si>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</si>
  <si>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</si>
  <si>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</si>
  <si>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</si>
  <si>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</si>
  <si>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</si>
  <si>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</si>
  <si>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</si>
  <si>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</si>
  <si>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</si>
  <si>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</si>
  <si>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</si>
  <si>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</si>
  <si>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</si>
  <si>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</si>
  <si>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</si>
  <si>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</si>
  <si>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</si>
  <si>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</si>
  <si>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</si>
  <si>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</si>
  <si>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</si>
  <si>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</si>
  <si>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</si>
  <si>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</si>
  <si>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</si>
  <si>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</si>
  <si>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</si>
  <si>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</si>
  <si>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</si>
  <si>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</si>
  <si>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</si>
  <si>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</si>
  <si>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</si>
  <si>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</si>
  <si>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</si>
  <si>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</si>
  <si>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</si>
  <si>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</si>
  <si>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</si>
  <si>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</si>
  <si>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</si>
  <si>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</si>
  <si>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</si>
  <si>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</si>
  <si>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</si>
  <si>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</si>
  <si>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</si>
  <si>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</si>
  <si>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</si>
  <si>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</si>
  <si>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</si>
  <si>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</si>
  <si>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Западнобачка област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</si>
</sst>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1707</c:v>
                </c:pt>
                <c:pt idx="1">
                  <c:v>2121</c:v>
                </c:pt>
                <c:pt idx="2">
                  <c:v>2402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1999</c:v>
                </c:pt>
                <c:pt idx="1">
                  <c:v>2314</c:v>
                </c:pt>
                <c:pt idx="2">
                  <c:v>2707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453184"/>
        <c:axId val="119454720"/>
      </c:barChart>
      <c:catAx>
        <c:axId val="11945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54720"/>
        <c:crosses val="autoZero"/>
        <c:auto val="1"/>
        <c:lblAlgn val="ctr"/>
        <c:lblOffset val="100"/>
        <c:noMultiLvlLbl val="0"/>
      </c:catAx>
      <c:valAx>
        <c:axId val="11945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5318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11552</c:v>
                </c:pt>
                <c:pt idx="1">
                  <c:v>10494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975936"/>
        <c:axId val="119977472"/>
      </c:barChart>
      <c:catAx>
        <c:axId val="119975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977472"/>
        <c:crosses val="autoZero"/>
        <c:auto val="1"/>
        <c:lblAlgn val="ctr"/>
        <c:lblOffset val="100"/>
        <c:noMultiLvlLbl val="0"/>
      </c:catAx>
      <c:valAx>
        <c:axId val="119977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9759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10167</c:v>
                </c:pt>
                <c:pt idx="1">
                  <c:v>9329</c:v>
                </c:pt>
                <c:pt idx="2">
                  <c:v>8434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137600"/>
        <c:axId val="120139136"/>
      </c:barChart>
      <c:catAx>
        <c:axId val="12013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139136"/>
        <c:crosses val="autoZero"/>
        <c:auto val="1"/>
        <c:lblAlgn val="ctr"/>
        <c:lblOffset val="100"/>
        <c:noMultiLvlLbl val="0"/>
      </c:catAx>
      <c:valAx>
        <c:axId val="120139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1376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183</c:v>
                </c:pt>
                <c:pt idx="1">
                  <c:v>199</c:v>
                </c:pt>
                <c:pt idx="2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162560"/>
        <c:axId val="120164352"/>
      </c:barChart>
      <c:catAx>
        <c:axId val="1201625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164352"/>
        <c:crosses val="autoZero"/>
        <c:auto val="1"/>
        <c:lblAlgn val="ctr"/>
        <c:lblOffset val="100"/>
        <c:noMultiLvlLbl val="0"/>
      </c:catAx>
      <c:valAx>
        <c:axId val="1201643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201625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199</c:v>
                </c:pt>
                <c:pt idx="1">
                  <c:v>170</c:v>
                </c:pt>
                <c:pt idx="2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398208"/>
        <c:axId val="120399744"/>
      </c:barChart>
      <c:catAx>
        <c:axId val="12039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99744"/>
        <c:crosses val="autoZero"/>
        <c:auto val="1"/>
        <c:lblAlgn val="ctr"/>
        <c:lblOffset val="100"/>
        <c:noMultiLvlLbl val="0"/>
      </c:catAx>
      <c:valAx>
        <c:axId val="12039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398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317</c:v>
                </c:pt>
                <c:pt idx="1">
                  <c:v>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418304"/>
        <c:axId val="120419840"/>
      </c:barChart>
      <c:catAx>
        <c:axId val="120418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419840"/>
        <c:crosses val="autoZero"/>
        <c:auto val="1"/>
        <c:lblAlgn val="ctr"/>
        <c:lblOffset val="100"/>
        <c:noMultiLvlLbl val="0"/>
      </c:catAx>
      <c:valAx>
        <c:axId val="1204198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418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544.21400000000006</c:v>
                </c:pt>
                <c:pt idx="1">
                  <c:v>597.85900000000004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446336"/>
        <c:axId val="120452224"/>
      </c:barChart>
      <c:catAx>
        <c:axId val="1204463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452224"/>
        <c:crosses val="autoZero"/>
        <c:auto val="1"/>
        <c:lblAlgn val="ctr"/>
        <c:lblOffset val="100"/>
        <c:noMultiLvlLbl val="0"/>
      </c:catAx>
      <c:valAx>
        <c:axId val="1204522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446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61868</c:v>
                </c:pt>
                <c:pt idx="1">
                  <c:v>59454</c:v>
                </c:pt>
                <c:pt idx="2">
                  <c:v>59339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677888"/>
        <c:axId val="120679424"/>
      </c:barChart>
      <c:catAx>
        <c:axId val="12067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79424"/>
        <c:crosses val="autoZero"/>
        <c:auto val="1"/>
        <c:lblAlgn val="ctr"/>
        <c:lblOffset val="100"/>
        <c:noMultiLvlLbl val="0"/>
      </c:catAx>
      <c:valAx>
        <c:axId val="120679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77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0.6</c:v>
                </c:pt>
                <c:pt idx="1">
                  <c:v>4.2</c:v>
                </c:pt>
                <c:pt idx="2">
                  <c:v>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692096"/>
        <c:axId val="120697984"/>
      </c:barChart>
      <c:catAx>
        <c:axId val="12069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97984"/>
        <c:crosses val="autoZero"/>
        <c:auto val="1"/>
        <c:lblAlgn val="ctr"/>
        <c:lblOffset val="100"/>
        <c:noMultiLvlLbl val="0"/>
      </c:catAx>
      <c:valAx>
        <c:axId val="1206979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69209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13.6</c:v>
                </c:pt>
                <c:pt idx="1">
                  <c:v>11.8</c:v>
                </c:pt>
                <c:pt idx="2">
                  <c:v>14.9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0792576"/>
        <c:axId val="120794112"/>
      </c:barChart>
      <c:catAx>
        <c:axId val="12079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794112"/>
        <c:crosses val="autoZero"/>
        <c:auto val="1"/>
        <c:lblAlgn val="ctr"/>
        <c:lblOffset val="100"/>
        <c:noMultiLvlLbl val="0"/>
      </c:catAx>
      <c:valAx>
        <c:axId val="1207941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0792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16.090494120074272</c:v>
                </c:pt>
                <c:pt idx="1">
                  <c:v>59.461393645553947</c:v>
                </c:pt>
                <c:pt idx="2">
                  <c:v>24.448112234371777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578</c:v>
                </c:pt>
                <c:pt idx="1">
                  <c:v>728</c:v>
                </c:pt>
                <c:pt idx="2">
                  <c:v>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267</c:v>
                </c:pt>
                <c:pt idx="1">
                  <c:v>323</c:v>
                </c:pt>
                <c:pt idx="2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553408"/>
        <c:axId val="119559296"/>
      </c:barChart>
      <c:catAx>
        <c:axId val="11955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559296"/>
        <c:crosses val="autoZero"/>
        <c:auto val="1"/>
        <c:lblAlgn val="ctr"/>
        <c:lblOffset val="100"/>
        <c:noMultiLvlLbl val="0"/>
      </c:catAx>
      <c:valAx>
        <c:axId val="119559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553408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116</c:v>
                </c:pt>
                <c:pt idx="1">
                  <c:v>116</c:v>
                </c:pt>
                <c:pt idx="2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13</c:v>
                </c:pt>
                <c:pt idx="1">
                  <c:v>11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0861440"/>
        <c:axId val="120862976"/>
      </c:barChart>
      <c:catAx>
        <c:axId val="12086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862976"/>
        <c:crosses val="autoZero"/>
        <c:auto val="1"/>
        <c:lblAlgn val="ctr"/>
        <c:lblOffset val="100"/>
        <c:noMultiLvlLbl val="0"/>
      </c:catAx>
      <c:valAx>
        <c:axId val="120862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0861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2</c:v>
                </c:pt>
                <c:pt idx="1">
                  <c:v>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0910976"/>
        <c:axId val="120912512"/>
      </c:barChart>
      <c:catAx>
        <c:axId val="12091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912512"/>
        <c:crosses val="autoZero"/>
        <c:auto val="1"/>
        <c:lblAlgn val="ctr"/>
        <c:lblOffset val="100"/>
        <c:noMultiLvlLbl val="0"/>
      </c:catAx>
      <c:valAx>
        <c:axId val="120912512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0910976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111.3</c:v>
                </c:pt>
                <c:pt idx="1">
                  <c:v>115.9</c:v>
                </c:pt>
                <c:pt idx="2">
                  <c:v>114.7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113.6</c:v>
                </c:pt>
                <c:pt idx="1">
                  <c:v>112.4</c:v>
                </c:pt>
                <c:pt idx="2">
                  <c:v>120.1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0956416"/>
        <c:axId val="120957952"/>
      </c:barChart>
      <c:catAx>
        <c:axId val="1209564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957952"/>
        <c:crosses val="autoZero"/>
        <c:auto val="1"/>
        <c:lblAlgn val="ctr"/>
        <c:lblOffset val="100"/>
        <c:noMultiLvlLbl val="0"/>
      </c:catAx>
      <c:valAx>
        <c:axId val="12095795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095641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4681</c:v>
                </c:pt>
                <c:pt idx="1">
                  <c:v>4337</c:v>
                </c:pt>
                <c:pt idx="2">
                  <c:v>4136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1053184"/>
        <c:axId val="121054720"/>
      </c:barChart>
      <c:catAx>
        <c:axId val="12105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54720"/>
        <c:crosses val="autoZero"/>
        <c:auto val="1"/>
        <c:lblAlgn val="ctr"/>
        <c:lblOffset val="100"/>
        <c:noMultiLvlLbl val="0"/>
      </c:catAx>
      <c:valAx>
        <c:axId val="121054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53184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103</c:v>
                </c:pt>
                <c:pt idx="1">
                  <c:v>123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126</c:v>
                </c:pt>
                <c:pt idx="1">
                  <c:v>118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077760"/>
        <c:axId val="121079296"/>
      </c:barChart>
      <c:catAx>
        <c:axId val="12107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79296"/>
        <c:crosses val="autoZero"/>
        <c:auto val="1"/>
        <c:lblAlgn val="ctr"/>
        <c:lblOffset val="100"/>
        <c:noMultiLvlLbl val="0"/>
      </c:catAx>
      <c:valAx>
        <c:axId val="121079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07776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508</c:v>
                </c:pt>
                <c:pt idx="1">
                  <c:v>429</c:v>
                </c:pt>
                <c:pt idx="2">
                  <c:v>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678</c:v>
                </c:pt>
                <c:pt idx="1">
                  <c:v>657</c:v>
                </c:pt>
                <c:pt idx="2">
                  <c:v>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258368"/>
        <c:axId val="121259904"/>
      </c:barChart>
      <c:catAx>
        <c:axId val="12125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59904"/>
        <c:crosses val="autoZero"/>
        <c:auto val="1"/>
        <c:lblAlgn val="ctr"/>
        <c:lblOffset val="100"/>
        <c:noMultiLvlLbl val="0"/>
      </c:catAx>
      <c:valAx>
        <c:axId val="121259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258368"/>
        <c:crosses val="autoZero"/>
        <c:crossBetween val="between"/>
        <c:majorUnit val="2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2.0315401279141736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2.1456571074891686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2.2256034660614814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2.3422993604291316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2.1746698989065401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2.3306942438621827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2.6227563441303898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2.9199762739839077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3.2120383742521144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3.3886940375489991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3.5576129564679184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4.0037652155972765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4.1733288632143593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4.4054311945533318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4.1307767691355473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2.4067722302455126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1.9303177223024552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1.2862337528368062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424128"/>
        <c:axId val="121425920"/>
      </c:barChart>
      <c:catAx>
        <c:axId val="121424128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1425920"/>
        <c:crosses val="autoZero"/>
        <c:auto val="1"/>
        <c:lblAlgn val="ctr"/>
        <c:lblOffset val="100"/>
        <c:noMultiLvlLbl val="0"/>
      </c:catAx>
      <c:valAx>
        <c:axId val="12142592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1424128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2.1269599752424178</c:v>
                </c:pt>
                <c:pt idx="1">
                  <c:v>2.282339591499897</c:v>
                </c:pt>
                <c:pt idx="2">
                  <c:v>2.3551939343924078</c:v>
                </c:pt>
                <c:pt idx="3">
                  <c:v>2.5299154115948008</c:v>
                </c:pt>
                <c:pt idx="4">
                  <c:v>2.3667990509593562</c:v>
                </c:pt>
                <c:pt idx="5">
                  <c:v>2.5202444811223437</c:v>
                </c:pt>
                <c:pt idx="6">
                  <c:v>2.7768465029915412</c:v>
                </c:pt>
                <c:pt idx="7">
                  <c:v>3.3087476789766868</c:v>
                </c:pt>
                <c:pt idx="8">
                  <c:v>3.4505879925727254</c:v>
                </c:pt>
                <c:pt idx="9">
                  <c:v>3.6298225706622653</c:v>
                </c:pt>
                <c:pt idx="10">
                  <c:v>3.500232102331339</c:v>
                </c:pt>
                <c:pt idx="11">
                  <c:v>3.7613472250876829</c:v>
                </c:pt>
                <c:pt idx="12">
                  <c:v>3.814214978337116</c:v>
                </c:pt>
                <c:pt idx="13">
                  <c:v>3.8180833505260985</c:v>
                </c:pt>
                <c:pt idx="14">
                  <c:v>3.2281565917062096</c:v>
                </c:pt>
                <c:pt idx="15">
                  <c:v>1.5828089539921602</c:v>
                </c:pt>
                <c:pt idx="16">
                  <c:v>1.0599339797813081</c:v>
                </c:pt>
                <c:pt idx="17">
                  <c:v>0.5995976892923458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1511936"/>
        <c:axId val="121513472"/>
      </c:barChart>
      <c:catAx>
        <c:axId val="12151193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1513472"/>
        <c:crosses val="autoZero"/>
        <c:auto val="1"/>
        <c:lblAlgn val="ctr"/>
        <c:lblOffset val="100"/>
        <c:noMultiLvlLbl val="0"/>
      </c:catAx>
      <c:valAx>
        <c:axId val="1215134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15119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0.2135334006636849</c:v>
                </c:pt>
                <c:pt idx="1">
                  <c:v>0.22064496219719182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1.5611022940412638</c:v>
                </c:pt>
                <c:pt idx="1">
                  <c:v>0.61873167721030708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6.7753570913288126</c:v>
                </c:pt>
                <c:pt idx="1">
                  <c:v>2.7881499768554234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21.897273120761795</c:v>
                </c:pt>
                <c:pt idx="1">
                  <c:v>18.27958648356735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54.199971144135048</c:v>
                </c:pt>
                <c:pt idx="1">
                  <c:v>64.952939361209701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4.5188284518828459</c:v>
                </c:pt>
                <c:pt idx="1">
                  <c:v>4.0549297947847558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10.833934497186554</c:v>
                </c:pt>
                <c:pt idx="1">
                  <c:v>9.085017744175282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586816"/>
        <c:axId val="121588352"/>
      </c:barChart>
      <c:catAx>
        <c:axId val="121586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588352"/>
        <c:crosses val="autoZero"/>
        <c:auto val="1"/>
        <c:lblAlgn val="ctr"/>
        <c:lblOffset val="100"/>
        <c:noMultiLvlLbl val="0"/>
      </c:catAx>
      <c:valAx>
        <c:axId val="1215883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5868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27.576107343817629</c:v>
                </c:pt>
                <c:pt idx="1">
                  <c:v>24.216941829964512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34.49862934641466</c:v>
                </c:pt>
                <c:pt idx="1">
                  <c:v>40.731368615954331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37.671331698167656</c:v>
                </c:pt>
                <c:pt idx="1">
                  <c:v>34.758524918993984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0.25393161160005773</c:v>
                </c:pt>
                <c:pt idx="1">
                  <c:v>0.29316463508717794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644544"/>
        <c:axId val="121646080"/>
      </c:barChart>
      <c:catAx>
        <c:axId val="121644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646080"/>
        <c:crosses val="autoZero"/>
        <c:auto val="1"/>
        <c:lblAlgn val="ctr"/>
        <c:lblOffset val="100"/>
        <c:noMultiLvlLbl val="0"/>
      </c:catAx>
      <c:valAx>
        <c:axId val="121646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64454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6057</c:v>
                </c:pt>
                <c:pt idx="1">
                  <c:v>5290</c:v>
                </c:pt>
                <c:pt idx="2">
                  <c:v>4818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6441</c:v>
                </c:pt>
                <c:pt idx="1">
                  <c:v>5708</c:v>
                </c:pt>
                <c:pt idx="2">
                  <c:v>5308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583488"/>
        <c:axId val="119585024"/>
      </c:barChart>
      <c:catAx>
        <c:axId val="11958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85024"/>
        <c:crosses val="autoZero"/>
        <c:auto val="1"/>
        <c:lblAlgn val="ctr"/>
        <c:lblOffset val="100"/>
        <c:noMultiLvlLbl val="0"/>
      </c:catAx>
      <c:valAx>
        <c:axId val="119585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5834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7</c:v>
                </c:pt>
                <c:pt idx="2">
                  <c:v>27</c:v>
                </c:pt>
                <c:pt idx="3">
                  <c:v>60</c:v>
                </c:pt>
                <c:pt idx="4">
                  <c:v>90</c:v>
                </c:pt>
                <c:pt idx="5">
                  <c:v>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4</c:v>
                </c:pt>
                <c:pt idx="1">
                  <c:v>7</c:v>
                </c:pt>
                <c:pt idx="2">
                  <c:v>49</c:v>
                </c:pt>
                <c:pt idx="3">
                  <c:v>64</c:v>
                </c:pt>
                <c:pt idx="4">
                  <c:v>43</c:v>
                </c:pt>
                <c:pt idx="5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1669504"/>
        <c:axId val="121671040"/>
      </c:barChart>
      <c:catAx>
        <c:axId val="1216695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671040"/>
        <c:crosses val="autoZero"/>
        <c:auto val="1"/>
        <c:lblAlgn val="ctr"/>
        <c:lblOffset val="100"/>
        <c:noMultiLvlLbl val="0"/>
      </c:catAx>
      <c:valAx>
        <c:axId val="12167104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166950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0.84</c:v>
                </c:pt>
                <c:pt idx="1">
                  <c:v>0.34</c:v>
                </c:pt>
                <c:pt idx="3">
                  <c:v>0.43</c:v>
                </c:pt>
                <c:pt idx="4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1707904"/>
        <c:axId val="121721984"/>
      </c:barChart>
      <c:catAx>
        <c:axId val="1217079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721984"/>
        <c:crosses val="autoZero"/>
        <c:auto val="1"/>
        <c:lblAlgn val="ctr"/>
        <c:lblOffset val="100"/>
        <c:noMultiLvlLbl val="0"/>
      </c:catAx>
      <c:valAx>
        <c:axId val="12172198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707904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13.513513513513514</c:v>
                </c:pt>
                <c:pt idx="1">
                  <c:v>62.337087182082755</c:v>
                </c:pt>
                <c:pt idx="2">
                  <c:v>21.580326771873082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86.486486486486484</c:v>
                </c:pt>
                <c:pt idx="1">
                  <c:v>37.662912817917245</c:v>
                </c:pt>
                <c:pt idx="2">
                  <c:v>78.419673228126925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1757056"/>
        <c:axId val="121758848"/>
      </c:barChart>
      <c:catAx>
        <c:axId val="121757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758848"/>
        <c:crosses val="autoZero"/>
        <c:auto val="1"/>
        <c:lblAlgn val="ctr"/>
        <c:lblOffset val="100"/>
        <c:noMultiLvlLbl val="0"/>
      </c:catAx>
      <c:valAx>
        <c:axId val="1217588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17570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621</c:v>
                </c:pt>
                <c:pt idx="1">
                  <c:v>576</c:v>
                </c:pt>
                <c:pt idx="2">
                  <c:v>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632</c:v>
                </c:pt>
                <c:pt idx="1">
                  <c:v>644</c:v>
                </c:pt>
                <c:pt idx="2">
                  <c:v>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819136"/>
        <c:axId val="121820672"/>
      </c:barChart>
      <c:catAx>
        <c:axId val="12181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820672"/>
        <c:crosses val="autoZero"/>
        <c:auto val="1"/>
        <c:lblAlgn val="ctr"/>
        <c:lblOffset val="100"/>
        <c:noMultiLvlLbl val="0"/>
      </c:catAx>
      <c:valAx>
        <c:axId val="121820672"/>
        <c:scaling>
          <c:orientation val="minMax"/>
          <c:max val="20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1819136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1622</c:v>
                </c:pt>
                <c:pt idx="1">
                  <c:v>1797</c:v>
                </c:pt>
                <c:pt idx="2">
                  <c:v>1588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1651</c:v>
                </c:pt>
                <c:pt idx="1">
                  <c:v>1809</c:v>
                </c:pt>
                <c:pt idx="2">
                  <c:v>1529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1860480"/>
        <c:axId val="121862016"/>
      </c:barChart>
      <c:catAx>
        <c:axId val="12186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1862016"/>
        <c:crosses val="autoZero"/>
        <c:auto val="1"/>
        <c:lblAlgn val="ctr"/>
        <c:lblOffset val="100"/>
        <c:noMultiLvlLbl val="0"/>
      </c:catAx>
      <c:valAx>
        <c:axId val="1218620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1860480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30.43384260593831</c:v>
                </c:pt>
                <c:pt idx="1">
                  <c:v>30.729298201307632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30.217641971749782</c:v>
                </c:pt>
                <c:pt idx="1">
                  <c:v>30.263490192777169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16.98255981550879</c:v>
                </c:pt>
                <c:pt idx="1">
                  <c:v>18.219827707158291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12.719803978091667</c:v>
                </c:pt>
                <c:pt idx="1">
                  <c:v>13.601032634621321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5.9491207840876328</c:v>
                </c:pt>
                <c:pt idx="1">
                  <c:v>4.8769537278671047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3.6970308446238107</c:v>
                </c:pt>
                <c:pt idx="1">
                  <c:v>2.3093975362684849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22270848"/>
        <c:axId val="122272384"/>
      </c:barChart>
      <c:catAx>
        <c:axId val="1222708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2272384"/>
        <c:crosses val="autoZero"/>
        <c:auto val="1"/>
        <c:lblAlgn val="ctr"/>
        <c:lblOffset val="100"/>
        <c:noMultiLvlLbl val="0"/>
      </c:catAx>
      <c:valAx>
        <c:axId val="1222723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27084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53.98</c:v>
                </c:pt>
                <c:pt idx="1">
                  <c:v>38.979999999999997</c:v>
                </c:pt>
                <c:pt idx="2">
                  <c:v>5.92</c:v>
                </c:pt>
                <c:pt idx="3">
                  <c:v>0.83</c:v>
                </c:pt>
                <c:pt idx="4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57.56</c:v>
                </c:pt>
                <c:pt idx="1">
                  <c:v>33.71</c:v>
                </c:pt>
                <c:pt idx="2">
                  <c:v>7.21</c:v>
                </c:pt>
                <c:pt idx="3">
                  <c:v>1.19</c:v>
                </c:pt>
                <c:pt idx="4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22498432"/>
        <c:axId val="122516608"/>
      </c:barChart>
      <c:catAx>
        <c:axId val="12249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516608"/>
        <c:crosses val="autoZero"/>
        <c:auto val="1"/>
        <c:lblAlgn val="ctr"/>
        <c:lblOffset val="100"/>
        <c:noMultiLvlLbl val="0"/>
      </c:catAx>
      <c:valAx>
        <c:axId val="12251660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498432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55403</c:v>
                </c:pt>
                <c:pt idx="1">
                  <c:v>62155</c:v>
                </c:pt>
                <c:pt idx="2">
                  <c:v>70449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558336"/>
        <c:axId val="122559872"/>
      </c:barChart>
      <c:catAx>
        <c:axId val="12255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559872"/>
        <c:crosses val="autoZero"/>
        <c:auto val="1"/>
        <c:lblAlgn val="ctr"/>
        <c:lblOffset val="100"/>
        <c:noMultiLvlLbl val="0"/>
      </c:catAx>
      <c:valAx>
        <c:axId val="122559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558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21697</c:v>
                </c:pt>
                <c:pt idx="1">
                  <c:v>22118</c:v>
                </c:pt>
                <c:pt idx="2">
                  <c:v>22422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25715</c:v>
                </c:pt>
                <c:pt idx="1">
                  <c:v>25812</c:v>
                </c:pt>
                <c:pt idx="2">
                  <c:v>25777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2591104"/>
        <c:axId val="122592640"/>
      </c:barChart>
      <c:catAx>
        <c:axId val="12259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592640"/>
        <c:crosses val="autoZero"/>
        <c:auto val="1"/>
        <c:lblAlgn val="ctr"/>
        <c:lblOffset val="100"/>
        <c:noMultiLvlLbl val="0"/>
      </c:catAx>
      <c:valAx>
        <c:axId val="122592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259110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26.5</c:v>
                </c:pt>
                <c:pt idx="1">
                  <c:v>25.4</c:v>
                </c:pt>
                <c:pt idx="2">
                  <c:v>3.1</c:v>
                </c:pt>
                <c:pt idx="3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17.399999999999999</c:v>
                </c:pt>
                <c:pt idx="1">
                  <c:v>51</c:v>
                </c:pt>
                <c:pt idx="2">
                  <c:v>31.6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99.541031760602166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0.45896823939783365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22832768"/>
        <c:axId val="122834304"/>
      </c:barChart>
      <c:catAx>
        <c:axId val="122832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834304"/>
        <c:crosses val="autoZero"/>
        <c:auto val="1"/>
        <c:lblAlgn val="ctr"/>
        <c:lblOffset val="100"/>
        <c:noMultiLvlLbl val="0"/>
      </c:catAx>
      <c:valAx>
        <c:axId val="122834304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2832768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10.7</c:v>
                </c:pt>
                <c:pt idx="1">
                  <c:v>9.3000000000000007</c:v>
                </c:pt>
                <c:pt idx="2">
                  <c:v>11.3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2872192"/>
        <c:axId val="122873728"/>
      </c:barChart>
      <c:catAx>
        <c:axId val="12287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73728"/>
        <c:crosses val="autoZero"/>
        <c:auto val="1"/>
        <c:lblAlgn val="ctr"/>
        <c:lblOffset val="100"/>
        <c:noMultiLvlLbl val="0"/>
      </c:catAx>
      <c:valAx>
        <c:axId val="122873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2872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18.399999999999999</c:v>
                </c:pt>
                <c:pt idx="1">
                  <c:v>15.6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037952"/>
        <c:axId val="123039744"/>
      </c:barChart>
      <c:catAx>
        <c:axId val="12303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039744"/>
        <c:crosses val="autoZero"/>
        <c:auto val="1"/>
        <c:lblAlgn val="ctr"/>
        <c:lblOffset val="100"/>
        <c:noMultiLvlLbl val="0"/>
      </c:catAx>
      <c:valAx>
        <c:axId val="12303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037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8.0500000000000007</c:v>
                </c:pt>
                <c:pt idx="1">
                  <c:v>3.47</c:v>
                </c:pt>
                <c:pt idx="2">
                  <c:v>2.94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1.58</c:v>
                </c:pt>
                <c:pt idx="1">
                  <c:v>0</c:v>
                </c:pt>
                <c:pt idx="2">
                  <c:v>2.95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3168640"/>
        <c:axId val="123170176"/>
      </c:barChart>
      <c:catAx>
        <c:axId val="12316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170176"/>
        <c:crosses val="autoZero"/>
        <c:auto val="1"/>
        <c:lblAlgn val="ctr"/>
        <c:lblOffset val="100"/>
        <c:noMultiLvlLbl val="0"/>
      </c:catAx>
      <c:valAx>
        <c:axId val="123170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3168640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11376</c:v>
                </c:pt>
                <c:pt idx="1">
                  <c:v>16746</c:v>
                </c:pt>
                <c:pt idx="2">
                  <c:v>20553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1802</c:v>
                </c:pt>
                <c:pt idx="1">
                  <c:v>3975</c:v>
                </c:pt>
                <c:pt idx="2">
                  <c:v>13561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480320"/>
        <c:axId val="123498496"/>
      </c:barChart>
      <c:catAx>
        <c:axId val="123480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498496"/>
        <c:crosses val="autoZero"/>
        <c:auto val="1"/>
        <c:lblAlgn val="ctr"/>
        <c:lblOffset val="100"/>
        <c:noMultiLvlLbl val="0"/>
      </c:catAx>
      <c:valAx>
        <c:axId val="1234984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3480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49548</c:v>
                </c:pt>
                <c:pt idx="1">
                  <c:v>74162</c:v>
                </c:pt>
                <c:pt idx="2">
                  <c:v>92545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4748</c:v>
                </c:pt>
                <c:pt idx="1">
                  <c:v>11355</c:v>
                </c:pt>
                <c:pt idx="2">
                  <c:v>36124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558528"/>
        <c:axId val="123568512"/>
      </c:barChart>
      <c:catAx>
        <c:axId val="1235585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568512"/>
        <c:crosses val="autoZero"/>
        <c:auto val="1"/>
        <c:lblAlgn val="ctr"/>
        <c:lblOffset val="100"/>
        <c:noMultiLvlLbl val="0"/>
      </c:catAx>
      <c:valAx>
        <c:axId val="1235685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3558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4.4000000000000004</c:v>
                </c:pt>
                <c:pt idx="1">
                  <c:v>4.4000000000000004</c:v>
                </c:pt>
                <c:pt idx="2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2.6</c:v>
                </c:pt>
                <c:pt idx="1">
                  <c:v>2.9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3603968"/>
        <c:axId val="123622144"/>
      </c:barChart>
      <c:catAx>
        <c:axId val="1236039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622144"/>
        <c:crosses val="autoZero"/>
        <c:auto val="1"/>
        <c:lblAlgn val="ctr"/>
        <c:lblOffset val="100"/>
        <c:noMultiLvlLbl val="0"/>
      </c:catAx>
      <c:valAx>
        <c:axId val="1236221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236039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25.2</c:v>
                </c:pt>
                <c:pt idx="1">
                  <c:v>26.1</c:v>
                </c:pt>
                <c:pt idx="2">
                  <c:v>28.2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31.1</c:v>
                </c:pt>
                <c:pt idx="1">
                  <c:v>31.7</c:v>
                </c:pt>
                <c:pt idx="2">
                  <c:v>34.1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23653504"/>
        <c:axId val="123659392"/>
      </c:barChart>
      <c:catAx>
        <c:axId val="12365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659392"/>
        <c:crosses val="autoZero"/>
        <c:auto val="1"/>
        <c:lblAlgn val="ctr"/>
        <c:lblOffset val="100"/>
        <c:noMultiLvlLbl val="0"/>
      </c:catAx>
      <c:valAx>
        <c:axId val="1236593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36535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14997.09</c:v>
                </c:pt>
                <c:pt idx="1">
                  <c:v>58.07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3846016"/>
        <c:axId val="123860096"/>
      </c:barChart>
      <c:catAx>
        <c:axId val="123846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860096"/>
        <c:crosses val="autoZero"/>
        <c:auto val="1"/>
        <c:lblAlgn val="ctr"/>
        <c:lblOffset val="100"/>
        <c:noMultiLvlLbl val="0"/>
      </c:catAx>
      <c:valAx>
        <c:axId val="123860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846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73</c:v>
                </c:pt>
                <c:pt idx="1">
                  <c:v>72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79</c:v>
                </c:pt>
                <c:pt idx="1">
                  <c:v>80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039552"/>
        <c:axId val="124041088"/>
      </c:barChart>
      <c:catAx>
        <c:axId val="12403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041088"/>
        <c:crosses val="autoZero"/>
        <c:auto val="1"/>
        <c:lblAlgn val="ctr"/>
        <c:lblOffset val="100"/>
        <c:noMultiLvlLbl val="0"/>
      </c:catAx>
      <c:valAx>
        <c:axId val="124041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0395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18.2</c:v>
                </c:pt>
                <c:pt idx="1">
                  <c:v>16.600000000000001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53.4</c:v>
                </c:pt>
                <c:pt idx="1">
                  <c:v>48.8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28.3</c:v>
                </c:pt>
                <c:pt idx="1">
                  <c:v>34.6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9632640"/>
        <c:axId val="119634176"/>
      </c:barChart>
      <c:catAx>
        <c:axId val="119632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634176"/>
        <c:crosses val="autoZero"/>
        <c:auto val="1"/>
        <c:lblAlgn val="ctr"/>
        <c:lblOffset val="100"/>
        <c:noMultiLvlLbl val="0"/>
      </c:catAx>
      <c:valAx>
        <c:axId val="1196341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63264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1707</c:v>
                </c:pt>
                <c:pt idx="1">
                  <c:v>2121</c:v>
                </c:pt>
                <c:pt idx="2">
                  <c:v>2402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1999</c:v>
                </c:pt>
                <c:pt idx="1">
                  <c:v>2314</c:v>
                </c:pt>
                <c:pt idx="2">
                  <c:v>2707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291968"/>
        <c:axId val="126293504"/>
      </c:barChart>
      <c:catAx>
        <c:axId val="12629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93504"/>
        <c:crosses val="autoZero"/>
        <c:auto val="1"/>
        <c:lblAlgn val="ctr"/>
        <c:lblOffset val="100"/>
        <c:noMultiLvlLbl val="0"/>
      </c:catAx>
      <c:valAx>
        <c:axId val="126293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919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578</c:v>
                </c:pt>
                <c:pt idx="1">
                  <c:v>728</c:v>
                </c:pt>
                <c:pt idx="2">
                  <c:v>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267</c:v>
                </c:pt>
                <c:pt idx="1">
                  <c:v>323</c:v>
                </c:pt>
                <c:pt idx="2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333312"/>
        <c:axId val="126334848"/>
      </c:barChart>
      <c:catAx>
        <c:axId val="12633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334848"/>
        <c:crosses val="autoZero"/>
        <c:auto val="1"/>
        <c:lblAlgn val="ctr"/>
        <c:lblOffset val="100"/>
        <c:noMultiLvlLbl val="0"/>
      </c:catAx>
      <c:valAx>
        <c:axId val="126334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33331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6057</c:v>
                </c:pt>
                <c:pt idx="1">
                  <c:v>5290</c:v>
                </c:pt>
                <c:pt idx="2">
                  <c:v>4818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6441</c:v>
                </c:pt>
                <c:pt idx="1">
                  <c:v>5708</c:v>
                </c:pt>
                <c:pt idx="2">
                  <c:v>5308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214336"/>
        <c:axId val="127215872"/>
      </c:barChart>
      <c:catAx>
        <c:axId val="12721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215872"/>
        <c:crosses val="autoZero"/>
        <c:auto val="1"/>
        <c:lblAlgn val="ctr"/>
        <c:lblOffset val="100"/>
        <c:noMultiLvlLbl val="0"/>
      </c:catAx>
      <c:valAx>
        <c:axId val="127215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721433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17.399999999999999</c:v>
                </c:pt>
                <c:pt idx="1">
                  <c:v>51</c:v>
                </c:pt>
                <c:pt idx="2">
                  <c:v>31.6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18.2</c:v>
                </c:pt>
                <c:pt idx="1">
                  <c:v>16.600000000000001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53.4</c:v>
                </c:pt>
                <c:pt idx="1">
                  <c:v>48.8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28.3</c:v>
                </c:pt>
                <c:pt idx="1">
                  <c:v>34.6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7325312"/>
        <c:axId val="127326848"/>
      </c:barChart>
      <c:catAx>
        <c:axId val="127325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326848"/>
        <c:crosses val="autoZero"/>
        <c:auto val="1"/>
        <c:lblAlgn val="ctr"/>
        <c:lblOffset val="100"/>
        <c:noMultiLvlLbl val="0"/>
      </c:catAx>
      <c:valAx>
        <c:axId val="12732684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732531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11</c:v>
                </c:pt>
                <c:pt idx="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2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7514112"/>
        <c:axId val="127515648"/>
      </c:barChart>
      <c:catAx>
        <c:axId val="1275141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515648"/>
        <c:crosses val="autoZero"/>
        <c:auto val="1"/>
        <c:lblAlgn val="ctr"/>
        <c:lblOffset val="100"/>
        <c:noMultiLvlLbl val="0"/>
      </c:catAx>
      <c:valAx>
        <c:axId val="127515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7514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582</c:v>
                </c:pt>
                <c:pt idx="1">
                  <c:v>1557</c:v>
                </c:pt>
                <c:pt idx="2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391</c:v>
                </c:pt>
                <c:pt idx="1">
                  <c:v>1654</c:v>
                </c:pt>
                <c:pt idx="2">
                  <c:v>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548032"/>
        <c:axId val="127590784"/>
      </c:barChart>
      <c:catAx>
        <c:axId val="1275480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590784"/>
        <c:crosses val="autoZero"/>
        <c:auto val="1"/>
        <c:lblAlgn val="ctr"/>
        <c:lblOffset val="100"/>
        <c:noMultiLvlLbl val="0"/>
      </c:catAx>
      <c:valAx>
        <c:axId val="127590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5480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154</c:v>
                </c:pt>
                <c:pt idx="1">
                  <c:v>429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85</c:v>
                </c:pt>
                <c:pt idx="1">
                  <c:v>408</c:v>
                </c:pt>
                <c:pt idx="2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613952"/>
        <c:axId val="127632128"/>
      </c:barChart>
      <c:catAx>
        <c:axId val="127613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632128"/>
        <c:crosses val="autoZero"/>
        <c:auto val="1"/>
        <c:lblAlgn val="ctr"/>
        <c:lblOffset val="100"/>
        <c:noMultiLvlLbl val="0"/>
      </c:catAx>
      <c:valAx>
        <c:axId val="127632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6139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11552</c:v>
                </c:pt>
                <c:pt idx="1">
                  <c:v>10494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679488"/>
        <c:axId val="127689472"/>
      </c:barChart>
      <c:catAx>
        <c:axId val="12767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7689472"/>
        <c:crosses val="autoZero"/>
        <c:auto val="1"/>
        <c:lblAlgn val="ctr"/>
        <c:lblOffset val="100"/>
        <c:noMultiLvlLbl val="0"/>
      </c:catAx>
      <c:valAx>
        <c:axId val="127689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679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10167</c:v>
                </c:pt>
                <c:pt idx="1">
                  <c:v>9329</c:v>
                </c:pt>
                <c:pt idx="2">
                  <c:v>8434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870080"/>
        <c:axId val="127871616"/>
      </c:barChart>
      <c:catAx>
        <c:axId val="12787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71616"/>
        <c:crosses val="autoZero"/>
        <c:auto val="1"/>
        <c:lblAlgn val="ctr"/>
        <c:lblOffset val="100"/>
        <c:noMultiLvlLbl val="0"/>
      </c:catAx>
      <c:valAx>
        <c:axId val="127871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700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17.7</c:v>
                </c:pt>
                <c:pt idx="1">
                  <c:v>16.2</c:v>
                </c:pt>
                <c:pt idx="2">
                  <c:v>17.2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25.9</c:v>
                </c:pt>
                <c:pt idx="1">
                  <c:v>28.6</c:v>
                </c:pt>
                <c:pt idx="2">
                  <c:v>24.6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56.4</c:v>
                </c:pt>
                <c:pt idx="1">
                  <c:v>55.2</c:v>
                </c:pt>
                <c:pt idx="2">
                  <c:v>58.2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9666560"/>
        <c:axId val="119668096"/>
      </c:barChart>
      <c:catAx>
        <c:axId val="11966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668096"/>
        <c:crosses val="autoZero"/>
        <c:auto val="1"/>
        <c:lblAlgn val="ctr"/>
        <c:lblOffset val="100"/>
        <c:noMultiLvlLbl val="0"/>
      </c:catAx>
      <c:valAx>
        <c:axId val="1196680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96665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183</c:v>
                </c:pt>
                <c:pt idx="1">
                  <c:v>199</c:v>
                </c:pt>
                <c:pt idx="2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907328"/>
        <c:axId val="127908864"/>
      </c:barChart>
      <c:catAx>
        <c:axId val="127907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908864"/>
        <c:crosses val="autoZero"/>
        <c:auto val="1"/>
        <c:lblAlgn val="ctr"/>
        <c:lblOffset val="100"/>
        <c:noMultiLvlLbl val="0"/>
      </c:catAx>
      <c:valAx>
        <c:axId val="1279088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9073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317</c:v>
                </c:pt>
                <c:pt idx="1">
                  <c:v>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976576"/>
        <c:axId val="127978112"/>
      </c:barChart>
      <c:catAx>
        <c:axId val="127976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978112"/>
        <c:crosses val="autoZero"/>
        <c:auto val="1"/>
        <c:lblAlgn val="ctr"/>
        <c:lblOffset val="100"/>
        <c:noMultiLvlLbl val="0"/>
      </c:catAx>
      <c:valAx>
        <c:axId val="1279781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9765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61868</c:v>
                </c:pt>
                <c:pt idx="1">
                  <c:v>59454</c:v>
                </c:pt>
                <c:pt idx="2">
                  <c:v>59339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261120"/>
        <c:axId val="128271104"/>
      </c:barChart>
      <c:catAx>
        <c:axId val="12826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271104"/>
        <c:crosses val="autoZero"/>
        <c:auto val="1"/>
        <c:lblAlgn val="ctr"/>
        <c:lblOffset val="100"/>
        <c:noMultiLvlLbl val="0"/>
      </c:catAx>
      <c:valAx>
        <c:axId val="128271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261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16.090494120074272</c:v>
                </c:pt>
                <c:pt idx="1">
                  <c:v>59.461393645553947</c:v>
                </c:pt>
                <c:pt idx="2">
                  <c:v>24.448112234371777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116</c:v>
                </c:pt>
                <c:pt idx="1">
                  <c:v>116</c:v>
                </c:pt>
                <c:pt idx="2">
                  <c:v>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13</c:v>
                </c:pt>
                <c:pt idx="1">
                  <c:v>11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8402176"/>
        <c:axId val="128403712"/>
      </c:barChart>
      <c:catAx>
        <c:axId val="12840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403712"/>
        <c:crosses val="autoZero"/>
        <c:auto val="1"/>
        <c:lblAlgn val="ctr"/>
        <c:lblOffset val="100"/>
        <c:noMultiLvlLbl val="0"/>
      </c:catAx>
      <c:valAx>
        <c:axId val="128403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8402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2</c:v>
                </c:pt>
                <c:pt idx="1">
                  <c:v>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7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8517248"/>
        <c:axId val="128518784"/>
      </c:barChart>
      <c:catAx>
        <c:axId val="128517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518784"/>
        <c:crosses val="autoZero"/>
        <c:auto val="1"/>
        <c:lblAlgn val="ctr"/>
        <c:lblOffset val="100"/>
        <c:noMultiLvlLbl val="0"/>
      </c:catAx>
      <c:valAx>
        <c:axId val="128518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851724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111.3</c:v>
                </c:pt>
                <c:pt idx="1">
                  <c:v>115.9</c:v>
                </c:pt>
                <c:pt idx="2">
                  <c:v>114.7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113.6</c:v>
                </c:pt>
                <c:pt idx="1">
                  <c:v>112.4</c:v>
                </c:pt>
                <c:pt idx="2">
                  <c:v>120.1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783872"/>
        <c:axId val="128785408"/>
      </c:barChart>
      <c:catAx>
        <c:axId val="128783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785408"/>
        <c:crosses val="autoZero"/>
        <c:auto val="1"/>
        <c:lblAlgn val="ctr"/>
        <c:lblOffset val="100"/>
        <c:noMultiLvlLbl val="0"/>
      </c:catAx>
      <c:valAx>
        <c:axId val="1287854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7838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4681</c:v>
                </c:pt>
                <c:pt idx="1">
                  <c:v>4337</c:v>
                </c:pt>
                <c:pt idx="2">
                  <c:v>4136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8880640"/>
        <c:axId val="128882176"/>
      </c:barChart>
      <c:catAx>
        <c:axId val="12888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882176"/>
        <c:crosses val="autoZero"/>
        <c:auto val="1"/>
        <c:lblAlgn val="ctr"/>
        <c:lblOffset val="100"/>
        <c:noMultiLvlLbl val="0"/>
      </c:catAx>
      <c:valAx>
        <c:axId val="128882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880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103</c:v>
                </c:pt>
                <c:pt idx="1">
                  <c:v>123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126</c:v>
                </c:pt>
                <c:pt idx="1">
                  <c:v>118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917504"/>
        <c:axId val="128919040"/>
      </c:barChart>
      <c:catAx>
        <c:axId val="12891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19040"/>
        <c:crosses val="autoZero"/>
        <c:auto val="1"/>
        <c:lblAlgn val="ctr"/>
        <c:lblOffset val="100"/>
        <c:noMultiLvlLbl val="0"/>
      </c:catAx>
      <c:valAx>
        <c:axId val="128919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891750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508</c:v>
                </c:pt>
                <c:pt idx="1">
                  <c:v>429</c:v>
                </c:pt>
                <c:pt idx="2">
                  <c:v>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678</c:v>
                </c:pt>
                <c:pt idx="1">
                  <c:v>657</c:v>
                </c:pt>
                <c:pt idx="2">
                  <c:v>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9008000"/>
        <c:axId val="129009536"/>
      </c:barChart>
      <c:catAx>
        <c:axId val="12900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009536"/>
        <c:crosses val="autoZero"/>
        <c:auto val="1"/>
        <c:lblAlgn val="ctr"/>
        <c:lblOffset val="100"/>
        <c:noMultiLvlLbl val="0"/>
      </c:catAx>
      <c:valAx>
        <c:axId val="129009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00800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11</c:v>
                </c:pt>
                <c:pt idx="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2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9757056"/>
        <c:axId val="119767040"/>
      </c:barChart>
      <c:catAx>
        <c:axId val="119757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767040"/>
        <c:crosses val="autoZero"/>
        <c:auto val="1"/>
        <c:lblAlgn val="ctr"/>
        <c:lblOffset val="100"/>
        <c:noMultiLvlLbl val="0"/>
      </c:catAx>
      <c:valAx>
        <c:axId val="1197670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9757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2.0315401279141736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2.1456571074891686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2.2256034660614814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2.3422993604291316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2.1746698989065401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2.3306942438621827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2.6227563441303898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2.9199762739839077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3.2120383742521144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3.3886940375489991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3.5576129564679184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4.0037652155972765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4.1733288632143593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4.4054311945533318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4.1307767691355473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2.4067722302455126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1.9303177223024552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1.2862337528368062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9149184"/>
        <c:axId val="129159168"/>
      </c:barChart>
      <c:catAx>
        <c:axId val="12914918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9159168"/>
        <c:crosses val="autoZero"/>
        <c:auto val="1"/>
        <c:lblAlgn val="ctr"/>
        <c:lblOffset val="100"/>
        <c:noMultiLvlLbl val="0"/>
      </c:catAx>
      <c:valAx>
        <c:axId val="12915916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91491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2.1269599752424178</c:v>
                </c:pt>
                <c:pt idx="1">
                  <c:v>2.282339591499897</c:v>
                </c:pt>
                <c:pt idx="2">
                  <c:v>2.3551939343924078</c:v>
                </c:pt>
                <c:pt idx="3">
                  <c:v>2.5299154115948008</c:v>
                </c:pt>
                <c:pt idx="4">
                  <c:v>2.3667990509593562</c:v>
                </c:pt>
                <c:pt idx="5">
                  <c:v>2.5202444811223437</c:v>
                </c:pt>
                <c:pt idx="6">
                  <c:v>2.7768465029915412</c:v>
                </c:pt>
                <c:pt idx="7">
                  <c:v>3.3087476789766868</c:v>
                </c:pt>
                <c:pt idx="8">
                  <c:v>3.4505879925727254</c:v>
                </c:pt>
                <c:pt idx="9">
                  <c:v>3.6298225706622653</c:v>
                </c:pt>
                <c:pt idx="10">
                  <c:v>3.500232102331339</c:v>
                </c:pt>
                <c:pt idx="11">
                  <c:v>3.7613472250876829</c:v>
                </c:pt>
                <c:pt idx="12">
                  <c:v>3.814214978337116</c:v>
                </c:pt>
                <c:pt idx="13">
                  <c:v>3.8180833505260985</c:v>
                </c:pt>
                <c:pt idx="14">
                  <c:v>3.2281565917062096</c:v>
                </c:pt>
                <c:pt idx="15">
                  <c:v>1.5828089539921602</c:v>
                </c:pt>
                <c:pt idx="16">
                  <c:v>1.0599339797813081</c:v>
                </c:pt>
                <c:pt idx="17">
                  <c:v>0.5995976892923458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9166336"/>
        <c:axId val="129184512"/>
      </c:barChart>
      <c:catAx>
        <c:axId val="12916633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9184512"/>
        <c:crosses val="autoZero"/>
        <c:auto val="1"/>
        <c:lblAlgn val="ctr"/>
        <c:lblOffset val="100"/>
        <c:noMultiLvlLbl val="0"/>
      </c:catAx>
      <c:valAx>
        <c:axId val="12918451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1663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0.2135334006636849</c:v>
                </c:pt>
                <c:pt idx="1">
                  <c:v>0.22064496219719182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1.5611022940412638</c:v>
                </c:pt>
                <c:pt idx="1">
                  <c:v>0.61873167721030708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6.7753570913288126</c:v>
                </c:pt>
                <c:pt idx="1">
                  <c:v>2.7881499768554234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21.897273120761795</c:v>
                </c:pt>
                <c:pt idx="1">
                  <c:v>18.27958648356735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54.199971144135048</c:v>
                </c:pt>
                <c:pt idx="1">
                  <c:v>64.952939361209701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4.5188284518828459</c:v>
                </c:pt>
                <c:pt idx="1">
                  <c:v>4.0549297947847558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10.833934497186554</c:v>
                </c:pt>
                <c:pt idx="1">
                  <c:v>9.085017744175282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9291392"/>
        <c:axId val="129292928"/>
      </c:barChart>
      <c:catAx>
        <c:axId val="129291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292928"/>
        <c:crosses val="autoZero"/>
        <c:auto val="1"/>
        <c:lblAlgn val="ctr"/>
        <c:lblOffset val="100"/>
        <c:noMultiLvlLbl val="0"/>
      </c:catAx>
      <c:valAx>
        <c:axId val="1292929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2913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27.576107343817629</c:v>
                </c:pt>
                <c:pt idx="1">
                  <c:v>24.216941829964512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34.49862934641466</c:v>
                </c:pt>
                <c:pt idx="1">
                  <c:v>40.731368615954331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37.671331698167656</c:v>
                </c:pt>
                <c:pt idx="1">
                  <c:v>34.758524918993984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0.25393161160005773</c:v>
                </c:pt>
                <c:pt idx="1">
                  <c:v>0.29316463508717794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9578496"/>
        <c:axId val="129580032"/>
      </c:barChart>
      <c:catAx>
        <c:axId val="1295784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580032"/>
        <c:crosses val="autoZero"/>
        <c:auto val="1"/>
        <c:lblAlgn val="ctr"/>
        <c:lblOffset val="100"/>
        <c:noMultiLvlLbl val="0"/>
      </c:catAx>
      <c:valAx>
        <c:axId val="129580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957849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7</c:v>
                </c:pt>
                <c:pt idx="2">
                  <c:v>27</c:v>
                </c:pt>
                <c:pt idx="3">
                  <c:v>60</c:v>
                </c:pt>
                <c:pt idx="4">
                  <c:v>90</c:v>
                </c:pt>
                <c:pt idx="5">
                  <c:v>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4</c:v>
                </c:pt>
                <c:pt idx="1">
                  <c:v>7</c:v>
                </c:pt>
                <c:pt idx="2">
                  <c:v>49</c:v>
                </c:pt>
                <c:pt idx="3">
                  <c:v>64</c:v>
                </c:pt>
                <c:pt idx="4">
                  <c:v>43</c:v>
                </c:pt>
                <c:pt idx="5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9775488"/>
        <c:axId val="129777024"/>
      </c:barChart>
      <c:catAx>
        <c:axId val="1297754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77024"/>
        <c:crosses val="autoZero"/>
        <c:auto val="1"/>
        <c:lblAlgn val="ctr"/>
        <c:lblOffset val="100"/>
        <c:noMultiLvlLbl val="0"/>
      </c:catAx>
      <c:valAx>
        <c:axId val="1297770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97754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0.84</c:v>
                </c:pt>
                <c:pt idx="1">
                  <c:v>0.34</c:v>
                </c:pt>
                <c:pt idx="3">
                  <c:v>0.43</c:v>
                </c:pt>
                <c:pt idx="4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30145664"/>
        <c:axId val="130204800"/>
      </c:barChart>
      <c:catAx>
        <c:axId val="130145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204800"/>
        <c:crosses val="autoZero"/>
        <c:auto val="1"/>
        <c:lblAlgn val="ctr"/>
        <c:lblOffset val="100"/>
        <c:noMultiLvlLbl val="0"/>
      </c:catAx>
      <c:valAx>
        <c:axId val="130204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014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13.513513513513514</c:v>
                </c:pt>
                <c:pt idx="1">
                  <c:v>62.337087182082755</c:v>
                </c:pt>
                <c:pt idx="2">
                  <c:v>21.580326771873082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86.486486486486484</c:v>
                </c:pt>
                <c:pt idx="1">
                  <c:v>37.662912817917245</c:v>
                </c:pt>
                <c:pt idx="2">
                  <c:v>78.419673228126925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34028672"/>
        <c:axId val="134034560"/>
      </c:barChart>
      <c:catAx>
        <c:axId val="1340286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034560"/>
        <c:crosses val="autoZero"/>
        <c:auto val="1"/>
        <c:lblAlgn val="ctr"/>
        <c:lblOffset val="100"/>
        <c:noMultiLvlLbl val="0"/>
      </c:catAx>
      <c:valAx>
        <c:axId val="13403456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02867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13.6</c:v>
                </c:pt>
                <c:pt idx="1">
                  <c:v>11.8</c:v>
                </c:pt>
                <c:pt idx="2">
                  <c:v>14.9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158208"/>
        <c:axId val="134159744"/>
      </c:barChart>
      <c:catAx>
        <c:axId val="134158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59744"/>
        <c:crosses val="autoZero"/>
        <c:auto val="1"/>
        <c:lblAlgn val="ctr"/>
        <c:lblOffset val="100"/>
        <c:noMultiLvlLbl val="0"/>
      </c:catAx>
      <c:valAx>
        <c:axId val="13415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158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621</c:v>
                </c:pt>
                <c:pt idx="1">
                  <c:v>576</c:v>
                </c:pt>
                <c:pt idx="2">
                  <c:v>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632</c:v>
                </c:pt>
                <c:pt idx="1">
                  <c:v>644</c:v>
                </c:pt>
                <c:pt idx="2">
                  <c:v>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231936"/>
        <c:axId val="134233472"/>
      </c:barChart>
      <c:catAx>
        <c:axId val="13423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233472"/>
        <c:crosses val="autoZero"/>
        <c:auto val="1"/>
        <c:lblAlgn val="ctr"/>
        <c:lblOffset val="100"/>
        <c:noMultiLvlLbl val="0"/>
      </c:catAx>
      <c:valAx>
        <c:axId val="134233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42319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1622</c:v>
                </c:pt>
                <c:pt idx="1">
                  <c:v>1797</c:v>
                </c:pt>
                <c:pt idx="2">
                  <c:v>1588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1651</c:v>
                </c:pt>
                <c:pt idx="1">
                  <c:v>1809</c:v>
                </c:pt>
                <c:pt idx="2">
                  <c:v>1529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293760"/>
        <c:axId val="134311936"/>
      </c:barChart>
      <c:catAx>
        <c:axId val="13429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311936"/>
        <c:crosses val="autoZero"/>
        <c:auto val="1"/>
        <c:lblAlgn val="ctr"/>
        <c:lblOffset val="100"/>
        <c:noMultiLvlLbl val="0"/>
      </c:catAx>
      <c:valAx>
        <c:axId val="134311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42937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582</c:v>
                </c:pt>
                <c:pt idx="1">
                  <c:v>1557</c:v>
                </c:pt>
                <c:pt idx="2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391</c:v>
                </c:pt>
                <c:pt idx="1">
                  <c:v>1654</c:v>
                </c:pt>
                <c:pt idx="2">
                  <c:v>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786880"/>
        <c:axId val="119788672"/>
      </c:barChart>
      <c:catAx>
        <c:axId val="119786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788672"/>
        <c:crosses val="autoZero"/>
        <c:auto val="1"/>
        <c:lblAlgn val="ctr"/>
        <c:lblOffset val="100"/>
        <c:noMultiLvlLbl val="0"/>
      </c:catAx>
      <c:valAx>
        <c:axId val="119788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786880"/>
        <c:crosses val="autoZero"/>
        <c:crossBetween val="between"/>
        <c:majorUnit val="3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30.43384260593831</c:v>
                </c:pt>
                <c:pt idx="1">
                  <c:v>30.729298201307632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30.217641971749782</c:v>
                </c:pt>
                <c:pt idx="1">
                  <c:v>30.263490192777169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16.98255981550879</c:v>
                </c:pt>
                <c:pt idx="1">
                  <c:v>18.219827707158291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12.719803978091667</c:v>
                </c:pt>
                <c:pt idx="1">
                  <c:v>13.601032634621321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5.9491207840876328</c:v>
                </c:pt>
                <c:pt idx="1">
                  <c:v>4.8769537278671047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3.6970308446238107</c:v>
                </c:pt>
                <c:pt idx="1">
                  <c:v>2.3093975362684849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4400640"/>
        <c:axId val="134427008"/>
      </c:barChart>
      <c:catAx>
        <c:axId val="134400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4427008"/>
        <c:crosses val="autoZero"/>
        <c:auto val="1"/>
        <c:lblAlgn val="ctr"/>
        <c:lblOffset val="100"/>
        <c:noMultiLvlLbl val="0"/>
      </c:catAx>
      <c:valAx>
        <c:axId val="13442700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4006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53.98</c:v>
                </c:pt>
                <c:pt idx="1">
                  <c:v>38.979999999999997</c:v>
                </c:pt>
                <c:pt idx="2">
                  <c:v>5.92</c:v>
                </c:pt>
                <c:pt idx="3">
                  <c:v>0.83</c:v>
                </c:pt>
                <c:pt idx="4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57.56</c:v>
                </c:pt>
                <c:pt idx="1">
                  <c:v>33.71</c:v>
                </c:pt>
                <c:pt idx="2">
                  <c:v>7.21</c:v>
                </c:pt>
                <c:pt idx="3">
                  <c:v>1.19</c:v>
                </c:pt>
                <c:pt idx="4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4464640"/>
        <c:axId val="134466176"/>
      </c:barChart>
      <c:catAx>
        <c:axId val="134464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466176"/>
        <c:crosses val="autoZero"/>
        <c:auto val="1"/>
        <c:lblAlgn val="ctr"/>
        <c:lblOffset val="100"/>
        <c:noMultiLvlLbl val="0"/>
      </c:catAx>
      <c:valAx>
        <c:axId val="1344661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46464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55403</c:v>
                </c:pt>
                <c:pt idx="1">
                  <c:v>62155</c:v>
                </c:pt>
                <c:pt idx="2">
                  <c:v>70449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512000"/>
        <c:axId val="134517888"/>
      </c:barChart>
      <c:catAx>
        <c:axId val="13451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517888"/>
        <c:crosses val="autoZero"/>
        <c:auto val="1"/>
        <c:lblAlgn val="ctr"/>
        <c:lblOffset val="100"/>
        <c:noMultiLvlLbl val="0"/>
      </c:catAx>
      <c:valAx>
        <c:axId val="134517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512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21697</c:v>
                </c:pt>
                <c:pt idx="1">
                  <c:v>22118</c:v>
                </c:pt>
                <c:pt idx="2">
                  <c:v>22422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25715</c:v>
                </c:pt>
                <c:pt idx="1">
                  <c:v>25812</c:v>
                </c:pt>
                <c:pt idx="2">
                  <c:v>25777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688128"/>
        <c:axId val="134706304"/>
      </c:barChart>
      <c:catAx>
        <c:axId val="13468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706304"/>
        <c:crosses val="autoZero"/>
        <c:auto val="1"/>
        <c:lblAlgn val="ctr"/>
        <c:lblOffset val="100"/>
        <c:noMultiLvlLbl val="0"/>
      </c:catAx>
      <c:valAx>
        <c:axId val="134706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6881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26.5</c:v>
                </c:pt>
                <c:pt idx="1">
                  <c:v>25.4</c:v>
                </c:pt>
                <c:pt idx="2">
                  <c:v>3.1</c:v>
                </c:pt>
                <c:pt idx="3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99.541031760602166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0.45896823939783365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5964928"/>
        <c:axId val="135974912"/>
      </c:barChart>
      <c:catAx>
        <c:axId val="135964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974912"/>
        <c:crosses val="autoZero"/>
        <c:auto val="1"/>
        <c:lblAlgn val="ctr"/>
        <c:lblOffset val="100"/>
        <c:noMultiLvlLbl val="0"/>
      </c:catAx>
      <c:valAx>
        <c:axId val="13597491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96492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199</c:v>
                </c:pt>
                <c:pt idx="1">
                  <c:v>170</c:v>
                </c:pt>
                <c:pt idx="2">
                  <c:v>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151808"/>
        <c:axId val="136153344"/>
      </c:barChart>
      <c:catAx>
        <c:axId val="13615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153344"/>
        <c:crosses val="autoZero"/>
        <c:auto val="1"/>
        <c:lblAlgn val="ctr"/>
        <c:lblOffset val="100"/>
        <c:noMultiLvlLbl val="0"/>
      </c:catAx>
      <c:valAx>
        <c:axId val="136153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151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10.7</c:v>
                </c:pt>
                <c:pt idx="1">
                  <c:v>9.3000000000000007</c:v>
                </c:pt>
                <c:pt idx="2">
                  <c:v>11.3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174208"/>
        <c:axId val="136200576"/>
      </c:barChart>
      <c:catAx>
        <c:axId val="136174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200576"/>
        <c:crosses val="autoZero"/>
        <c:auto val="1"/>
        <c:lblAlgn val="ctr"/>
        <c:lblOffset val="100"/>
        <c:noMultiLvlLbl val="0"/>
      </c:catAx>
      <c:valAx>
        <c:axId val="1362005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174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18.399999999999999</c:v>
                </c:pt>
                <c:pt idx="1">
                  <c:v>15.6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233728"/>
        <c:axId val="136235264"/>
      </c:barChart>
      <c:catAx>
        <c:axId val="13623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235264"/>
        <c:crosses val="autoZero"/>
        <c:auto val="1"/>
        <c:lblAlgn val="ctr"/>
        <c:lblOffset val="100"/>
        <c:noMultiLvlLbl val="0"/>
      </c:catAx>
      <c:valAx>
        <c:axId val="136235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233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8.0500000000000007</c:v>
                </c:pt>
                <c:pt idx="1">
                  <c:v>3.47</c:v>
                </c:pt>
                <c:pt idx="2">
                  <c:v>2.94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1.58</c:v>
                </c:pt>
                <c:pt idx="1">
                  <c:v>0</c:v>
                </c:pt>
                <c:pt idx="2">
                  <c:v>2.95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6274688"/>
        <c:axId val="136276224"/>
      </c:barChart>
      <c:catAx>
        <c:axId val="13627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276224"/>
        <c:crosses val="autoZero"/>
        <c:auto val="1"/>
        <c:lblAlgn val="ctr"/>
        <c:lblOffset val="100"/>
        <c:noMultiLvlLbl val="0"/>
      </c:catAx>
      <c:valAx>
        <c:axId val="136276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6274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154</c:v>
                </c:pt>
                <c:pt idx="1">
                  <c:v>429</c:v>
                </c:pt>
                <c:pt idx="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85</c:v>
                </c:pt>
                <c:pt idx="1">
                  <c:v>408</c:v>
                </c:pt>
                <c:pt idx="2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951360"/>
        <c:axId val="119952896"/>
      </c:barChart>
      <c:catAx>
        <c:axId val="1199513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9952896"/>
        <c:crosses val="autoZero"/>
        <c:auto val="1"/>
        <c:lblAlgn val="ctr"/>
        <c:lblOffset val="100"/>
        <c:noMultiLvlLbl val="0"/>
      </c:catAx>
      <c:valAx>
        <c:axId val="1199528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9951360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0.6</c:v>
                </c:pt>
                <c:pt idx="1">
                  <c:v>4.2</c:v>
                </c:pt>
                <c:pt idx="2">
                  <c:v>7.1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305664"/>
        <c:axId val="136348416"/>
      </c:barChart>
      <c:catAx>
        <c:axId val="13630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348416"/>
        <c:crosses val="autoZero"/>
        <c:auto val="1"/>
        <c:lblAlgn val="ctr"/>
        <c:lblOffset val="100"/>
        <c:noMultiLvlLbl val="0"/>
      </c:catAx>
      <c:valAx>
        <c:axId val="1363484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3056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17.7</c:v>
                </c:pt>
                <c:pt idx="1">
                  <c:v>16.2</c:v>
                </c:pt>
                <c:pt idx="2">
                  <c:v>17.2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25.9</c:v>
                </c:pt>
                <c:pt idx="1">
                  <c:v>28.6</c:v>
                </c:pt>
                <c:pt idx="2">
                  <c:v>24.6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56.4</c:v>
                </c:pt>
                <c:pt idx="1">
                  <c:v>55.2</c:v>
                </c:pt>
                <c:pt idx="2">
                  <c:v>58.2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6441856"/>
        <c:axId val="136443392"/>
      </c:barChart>
      <c:catAx>
        <c:axId val="13644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443392"/>
        <c:crosses val="autoZero"/>
        <c:auto val="1"/>
        <c:lblAlgn val="ctr"/>
        <c:lblOffset val="100"/>
        <c:noMultiLvlLbl val="0"/>
      </c:catAx>
      <c:valAx>
        <c:axId val="1364433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64418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11376</c:v>
                </c:pt>
                <c:pt idx="1">
                  <c:v>16746</c:v>
                </c:pt>
                <c:pt idx="2">
                  <c:v>20553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1802</c:v>
                </c:pt>
                <c:pt idx="1">
                  <c:v>3975</c:v>
                </c:pt>
                <c:pt idx="2">
                  <c:v>13561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483200"/>
        <c:axId val="136484736"/>
      </c:barChart>
      <c:catAx>
        <c:axId val="136483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484736"/>
        <c:crosses val="autoZero"/>
        <c:auto val="1"/>
        <c:lblAlgn val="ctr"/>
        <c:lblOffset val="100"/>
        <c:noMultiLvlLbl val="0"/>
      </c:catAx>
      <c:valAx>
        <c:axId val="1364847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6483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49548</c:v>
                </c:pt>
                <c:pt idx="1">
                  <c:v>74162</c:v>
                </c:pt>
                <c:pt idx="2">
                  <c:v>92545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4748</c:v>
                </c:pt>
                <c:pt idx="1">
                  <c:v>11355</c:v>
                </c:pt>
                <c:pt idx="2">
                  <c:v>36124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688384"/>
        <c:axId val="136689920"/>
      </c:barChart>
      <c:catAx>
        <c:axId val="136688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689920"/>
        <c:crosses val="autoZero"/>
        <c:auto val="1"/>
        <c:lblAlgn val="ctr"/>
        <c:lblOffset val="100"/>
        <c:noMultiLvlLbl val="0"/>
      </c:catAx>
      <c:valAx>
        <c:axId val="1366899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6688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4.4000000000000004</c:v>
                </c:pt>
                <c:pt idx="1">
                  <c:v>4.4000000000000004</c:v>
                </c:pt>
                <c:pt idx="2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2.6</c:v>
                </c:pt>
                <c:pt idx="1">
                  <c:v>2.9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6733824"/>
        <c:axId val="136735360"/>
      </c:barChart>
      <c:catAx>
        <c:axId val="136733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735360"/>
        <c:crosses val="autoZero"/>
        <c:auto val="1"/>
        <c:lblAlgn val="ctr"/>
        <c:lblOffset val="100"/>
        <c:noMultiLvlLbl val="0"/>
      </c:catAx>
      <c:valAx>
        <c:axId val="1367353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6733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25.2</c:v>
                </c:pt>
                <c:pt idx="1">
                  <c:v>26.1</c:v>
                </c:pt>
                <c:pt idx="2">
                  <c:v>28.2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31.1</c:v>
                </c:pt>
                <c:pt idx="1">
                  <c:v>31.7</c:v>
                </c:pt>
                <c:pt idx="2">
                  <c:v>34.1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6783360"/>
        <c:axId val="136784896"/>
      </c:barChart>
      <c:catAx>
        <c:axId val="13678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784896"/>
        <c:crosses val="autoZero"/>
        <c:auto val="1"/>
        <c:lblAlgn val="ctr"/>
        <c:lblOffset val="100"/>
        <c:noMultiLvlLbl val="0"/>
      </c:catAx>
      <c:valAx>
        <c:axId val="1367848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678336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544.21400000000006</c:v>
                </c:pt>
                <c:pt idx="1">
                  <c:v>597.85900000000004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848896"/>
        <c:axId val="136850432"/>
      </c:barChart>
      <c:catAx>
        <c:axId val="13684889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850432"/>
        <c:crosses val="autoZero"/>
        <c:auto val="1"/>
        <c:lblAlgn val="ctr"/>
        <c:lblOffset val="100"/>
        <c:noMultiLvlLbl val="0"/>
      </c:catAx>
      <c:valAx>
        <c:axId val="1368504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8488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14997.09</c:v>
                </c:pt>
                <c:pt idx="1">
                  <c:v>58.07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6914048"/>
        <c:axId val="136915584"/>
      </c:barChart>
      <c:catAx>
        <c:axId val="136914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15584"/>
        <c:crosses val="autoZero"/>
        <c:auto val="1"/>
        <c:lblAlgn val="ctr"/>
        <c:lblOffset val="100"/>
        <c:noMultiLvlLbl val="0"/>
      </c:catAx>
      <c:valAx>
        <c:axId val="1369155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6914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73</c:v>
                </c:pt>
                <c:pt idx="1">
                  <c:v>72</c:v>
                </c:pt>
                <c:pt idx="2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79</c:v>
                </c:pt>
                <c:pt idx="1">
                  <c:v>80</c:v>
                </c:pt>
                <c:pt idx="2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6979584"/>
        <c:axId val="136981120"/>
      </c:barChart>
      <c:catAx>
        <c:axId val="13697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981120"/>
        <c:crosses val="autoZero"/>
        <c:auto val="1"/>
        <c:lblAlgn val="ctr"/>
        <c:lblOffset val="100"/>
        <c:noMultiLvlLbl val="0"/>
      </c:catAx>
      <c:valAx>
        <c:axId val="136981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69795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79550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75554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145457</v>
      </c>
      <c r="C4" s="35">
        <v>71105</v>
      </c>
      <c r="D4" s="63">
        <v>74352</v>
      </c>
      <c r="E4" s="211"/>
    </row>
    <row r="5" spans="1:5" ht="30" x14ac:dyDescent="0.25">
      <c r="A5" s="201" t="s">
        <v>716</v>
      </c>
      <c r="B5" s="72">
        <v>146309</v>
      </c>
      <c r="C5" s="61">
        <v>71352</v>
      </c>
      <c r="D5" s="111">
        <v>74957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22052</v>
      </c>
      <c r="C4" s="71">
        <v>31114</v>
      </c>
    </row>
    <row r="5" spans="1:6" x14ac:dyDescent="0.25">
      <c r="A5" s="286" t="s">
        <v>719</v>
      </c>
      <c r="B5" s="214">
        <v>8016</v>
      </c>
      <c r="C5" s="214">
        <v>11688</v>
      </c>
    </row>
    <row r="6" spans="1:6" x14ac:dyDescent="0.25">
      <c r="A6" s="286" t="s">
        <v>720</v>
      </c>
      <c r="B6" s="214">
        <v>12011</v>
      </c>
      <c r="C6" s="214">
        <v>12871</v>
      </c>
    </row>
    <row r="7" spans="1:6" x14ac:dyDescent="0.25">
      <c r="A7" s="286" t="s">
        <v>721</v>
      </c>
      <c r="B7" s="214">
        <v>27701</v>
      </c>
      <c r="C7" s="214">
        <v>20149</v>
      </c>
    </row>
    <row r="8" spans="1:6" x14ac:dyDescent="0.25">
      <c r="A8" s="286" t="s">
        <v>722</v>
      </c>
      <c r="B8" s="214">
        <v>381</v>
      </c>
      <c r="C8" s="214">
        <v>781</v>
      </c>
    </row>
    <row r="9" spans="1:6" x14ac:dyDescent="0.25">
      <c r="A9" s="286" t="s">
        <v>723</v>
      </c>
      <c r="B9" s="214">
        <v>7003</v>
      </c>
      <c r="C9" s="214">
        <v>6318</v>
      </c>
    </row>
    <row r="10" spans="1:6" ht="30" x14ac:dyDescent="0.25">
      <c r="A10" s="293" t="s">
        <v>724</v>
      </c>
      <c r="B10" s="214">
        <v>15569</v>
      </c>
      <c r="C10" s="214">
        <v>2565</v>
      </c>
    </row>
    <row r="11" spans="1:6" x14ac:dyDescent="0.25">
      <c r="A11" s="286" t="s">
        <v>887</v>
      </c>
      <c r="B11" s="214">
        <v>3601</v>
      </c>
      <c r="C11" s="214">
        <v>6267</v>
      </c>
    </row>
    <row r="12" spans="1:6" x14ac:dyDescent="0.25">
      <c r="A12" s="294" t="s">
        <v>16</v>
      </c>
      <c r="B12" s="1">
        <f>SUM(B4:B11)</f>
        <v>96334</v>
      </c>
      <c r="C12" s="1">
        <f>SUM(C4:C11)</f>
        <v>91753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22816</v>
      </c>
      <c r="C19" s="71">
        <v>26881</v>
      </c>
    </row>
    <row r="20" spans="1:3" x14ac:dyDescent="0.25">
      <c r="A20" s="286" t="s">
        <v>719</v>
      </c>
      <c r="B20" s="214">
        <v>4289</v>
      </c>
      <c r="C20" s="214">
        <v>6635</v>
      </c>
    </row>
    <row r="21" spans="1:3" x14ac:dyDescent="0.25">
      <c r="A21" s="286" t="s">
        <v>720</v>
      </c>
      <c r="B21" s="214">
        <v>9919</v>
      </c>
      <c r="C21" s="214">
        <v>10452</v>
      </c>
    </row>
    <row r="22" spans="1:3" x14ac:dyDescent="0.25">
      <c r="A22" s="286" t="s">
        <v>721</v>
      </c>
      <c r="B22" s="214">
        <v>23547</v>
      </c>
      <c r="C22" s="214">
        <v>17741</v>
      </c>
    </row>
    <row r="23" spans="1:3" x14ac:dyDescent="0.25">
      <c r="A23" s="286" t="s">
        <v>722</v>
      </c>
      <c r="B23" s="214">
        <v>98</v>
      </c>
      <c r="C23" s="214">
        <v>224</v>
      </c>
    </row>
    <row r="24" spans="1:3" x14ac:dyDescent="0.25">
      <c r="A24" s="286" t="s">
        <v>723</v>
      </c>
      <c r="B24" s="214">
        <v>4535</v>
      </c>
      <c r="C24" s="214">
        <v>4007</v>
      </c>
    </row>
    <row r="25" spans="1:3" ht="30" x14ac:dyDescent="0.25">
      <c r="A25" s="293" t="s">
        <v>724</v>
      </c>
      <c r="B25" s="214">
        <v>10688</v>
      </c>
      <c r="C25" s="214">
        <v>2315</v>
      </c>
    </row>
    <row r="26" spans="1:3" x14ac:dyDescent="0.25">
      <c r="A26" s="286" t="s">
        <v>887</v>
      </c>
      <c r="B26" s="214">
        <v>3337</v>
      </c>
      <c r="C26" s="214">
        <v>7007</v>
      </c>
    </row>
    <row r="27" spans="1:3" x14ac:dyDescent="0.25">
      <c r="A27" s="294" t="s">
        <v>16</v>
      </c>
      <c r="B27" s="1">
        <f>SUM(B19:B26)</f>
        <v>79229</v>
      </c>
      <c r="C27" s="1">
        <f>SUM(C19:C26)</f>
        <v>75262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72.91</v>
      </c>
      <c r="C4" s="1018">
        <v>70.05</v>
      </c>
      <c r="D4" s="1018">
        <v>75.98</v>
      </c>
      <c r="E4" s="1019">
        <v>68</v>
      </c>
      <c r="F4" s="1019">
        <v>167.8</v>
      </c>
      <c r="G4" s="1020">
        <v>44.8</v>
      </c>
      <c r="H4" s="1021">
        <v>43.1</v>
      </c>
      <c r="I4" s="1022">
        <v>46.5</v>
      </c>
      <c r="J4" s="1019">
        <v>18.399999999999999</v>
      </c>
    </row>
    <row r="5" spans="1:12" x14ac:dyDescent="0.25">
      <c r="A5" s="498">
        <v>2021</v>
      </c>
      <c r="B5" s="757">
        <v>72.44</v>
      </c>
      <c r="C5" s="758">
        <v>69.64</v>
      </c>
      <c r="D5" s="758">
        <v>75.459999999999994</v>
      </c>
      <c r="E5" s="1023">
        <v>67</v>
      </c>
      <c r="F5" s="1023">
        <v>169.1</v>
      </c>
      <c r="G5" s="1024">
        <v>44.9</v>
      </c>
      <c r="H5" s="1025">
        <v>43.2</v>
      </c>
      <c r="I5" s="1026">
        <v>46.6</v>
      </c>
      <c r="J5" s="1023">
        <v>15.6</v>
      </c>
    </row>
    <row r="6" spans="1:12" x14ac:dyDescent="0.25">
      <c r="A6" s="499">
        <v>2022</v>
      </c>
      <c r="B6" s="1011">
        <v>74.14</v>
      </c>
      <c r="C6" s="1012">
        <v>71.42</v>
      </c>
      <c r="D6" s="1012">
        <v>77.03</v>
      </c>
      <c r="E6" s="1013">
        <v>62</v>
      </c>
      <c r="F6" s="1013">
        <v>179.8</v>
      </c>
      <c r="G6" s="1014">
        <v>45.7</v>
      </c>
      <c r="H6" s="1015">
        <v>44</v>
      </c>
      <c r="I6" s="1016">
        <v>47.4</v>
      </c>
      <c r="J6" s="1013">
        <v>20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18.399999999999999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15.6</v>
      </c>
    </row>
    <row r="13" spans="1:12" x14ac:dyDescent="0.25">
      <c r="A13" s="633">
        <f t="shared" si="0"/>
        <v>2022</v>
      </c>
      <c r="B13" s="627">
        <f t="shared" si="1"/>
        <v>20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41943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48199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31.1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70449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10126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71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42216</v>
      </c>
      <c r="C5" s="70">
        <v>47412</v>
      </c>
      <c r="D5" s="55">
        <v>25715</v>
      </c>
      <c r="E5" s="110">
        <v>21697</v>
      </c>
      <c r="F5" s="55">
        <v>28.1</v>
      </c>
      <c r="G5" s="55">
        <v>31.1</v>
      </c>
      <c r="H5" s="110">
        <v>25.2</v>
      </c>
      <c r="I5" s="55"/>
      <c r="J5" s="70"/>
      <c r="K5" s="55"/>
      <c r="L5" s="55"/>
      <c r="M5" s="71">
        <v>76</v>
      </c>
      <c r="N5" s="71">
        <v>79</v>
      </c>
      <c r="O5" s="71">
        <v>73</v>
      </c>
    </row>
    <row r="6" spans="1:16" x14ac:dyDescent="0.25">
      <c r="A6" s="215">
        <v>2021</v>
      </c>
      <c r="B6" s="212">
        <v>42574</v>
      </c>
      <c r="C6" s="212">
        <v>47930</v>
      </c>
      <c r="D6" s="58">
        <v>25812</v>
      </c>
      <c r="E6" s="160">
        <v>22118</v>
      </c>
      <c r="F6" s="58">
        <v>28.8</v>
      </c>
      <c r="G6" s="58">
        <v>31.7</v>
      </c>
      <c r="H6" s="160">
        <v>26.1</v>
      </c>
      <c r="I6" s="58">
        <v>55403</v>
      </c>
      <c r="J6" s="212">
        <v>12498</v>
      </c>
      <c r="K6" s="58">
        <v>6441</v>
      </c>
      <c r="L6" s="58">
        <v>6057</v>
      </c>
      <c r="M6" s="214">
        <v>76</v>
      </c>
      <c r="N6" s="214">
        <v>80</v>
      </c>
      <c r="O6" s="214">
        <v>72</v>
      </c>
    </row>
    <row r="7" spans="1:16" x14ac:dyDescent="0.25">
      <c r="A7" s="229">
        <v>2022</v>
      </c>
      <c r="B7" s="167">
        <v>41943</v>
      </c>
      <c r="C7" s="167">
        <v>48199</v>
      </c>
      <c r="D7" s="94">
        <v>25777</v>
      </c>
      <c r="E7" s="169">
        <v>22422</v>
      </c>
      <c r="F7" s="94">
        <v>31.1</v>
      </c>
      <c r="G7" s="58">
        <v>34.1</v>
      </c>
      <c r="H7" s="160">
        <v>28.2</v>
      </c>
      <c r="I7" s="94">
        <v>62155</v>
      </c>
      <c r="J7" s="167">
        <v>10998</v>
      </c>
      <c r="K7" s="94">
        <v>5708</v>
      </c>
      <c r="L7" s="94">
        <v>5290</v>
      </c>
      <c r="M7" s="214">
        <v>71</v>
      </c>
      <c r="N7" s="214">
        <v>76</v>
      </c>
      <c r="O7" s="214">
        <v>67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70449</v>
      </c>
      <c r="J8" s="1072">
        <v>10126</v>
      </c>
      <c r="K8" s="1073">
        <v>5308</v>
      </c>
      <c r="L8" s="1073">
        <v>4818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55403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62155</v>
      </c>
      <c r="F14" s="514">
        <f>A5</f>
        <v>2020</v>
      </c>
      <c r="G14" s="310">
        <f>IF(ISBLANK(E5),"",E5)</f>
        <v>21697</v>
      </c>
      <c r="H14" s="310">
        <f>IF(ISBLANK(D5),"",D5)</f>
        <v>25715</v>
      </c>
      <c r="K14" s="514">
        <f>A6</f>
        <v>2021</v>
      </c>
      <c r="L14" s="310">
        <f>IF(ISBLANK(L6),"",L6)</f>
        <v>6057</v>
      </c>
      <c r="M14" s="310">
        <f>IF(ISBLANK(K6),"",K6)</f>
        <v>6441</v>
      </c>
    </row>
    <row r="15" spans="1:16" x14ac:dyDescent="0.25">
      <c r="A15" s="481">
        <f>A8</f>
        <v>2023</v>
      </c>
      <c r="B15" s="311">
        <f t="shared" si="0"/>
        <v>70449</v>
      </c>
      <c r="F15" s="486">
        <f t="shared" ref="F15:F16" si="1">A6</f>
        <v>2021</v>
      </c>
      <c r="G15" s="479">
        <f t="shared" ref="G15:G16" si="2">IF(ISBLANK(E6),"",E6)</f>
        <v>22118</v>
      </c>
      <c r="H15" s="479">
        <f t="shared" ref="H15:H16" si="3">IF(ISBLANK(D6),"",D6)</f>
        <v>25812</v>
      </c>
      <c r="K15" s="486">
        <f>A7</f>
        <v>2022</v>
      </c>
      <c r="L15" s="479">
        <f t="shared" ref="L15:L16" si="4">IF(ISBLANK(L7),"",L7)</f>
        <v>5290</v>
      </c>
      <c r="M15" s="479">
        <f t="shared" ref="M15:M16" si="5">IF(ISBLANK(K7),"",K7)</f>
        <v>5708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22422</v>
      </c>
      <c r="H16" s="311">
        <f t="shared" si="3"/>
        <v>25777</v>
      </c>
      <c r="K16" s="481">
        <f>A8</f>
        <v>2023</v>
      </c>
      <c r="L16" s="311">
        <f t="shared" si="4"/>
        <v>4818</v>
      </c>
      <c r="M16" s="311">
        <f t="shared" si="5"/>
        <v>5308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42216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42574</v>
      </c>
      <c r="C21" s="373"/>
      <c r="D21" s="197"/>
      <c r="F21" s="514">
        <f>A5</f>
        <v>2020</v>
      </c>
      <c r="G21" s="310">
        <f>IF(ISBLANK(E5),"",E5)</f>
        <v>21697</v>
      </c>
      <c r="H21" s="310">
        <f>IF(ISBLANK(D5),"",D5)</f>
        <v>25715</v>
      </c>
      <c r="K21" s="514">
        <f>A6</f>
        <v>2021</v>
      </c>
      <c r="L21" s="310">
        <f>IF(ISBLANK(L6),"",L6)</f>
        <v>6057</v>
      </c>
      <c r="M21" s="310">
        <f>IF(ISBLANK(K6),"",K6)</f>
        <v>6441</v>
      </c>
    </row>
    <row r="22" spans="1:15" x14ac:dyDescent="0.25">
      <c r="A22" s="481">
        <f t="shared" si="6"/>
        <v>2022</v>
      </c>
      <c r="B22" s="311">
        <f t="shared" si="7"/>
        <v>41943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22118</v>
      </c>
      <c r="H22" s="479">
        <f t="shared" ref="H22:H23" si="10">IF(ISBLANK(D6),"",D6)</f>
        <v>25812</v>
      </c>
      <c r="K22" s="486">
        <f>A7</f>
        <v>2022</v>
      </c>
      <c r="L22" s="479">
        <f>IF(ISBLANK(L7),"",L7)</f>
        <v>5290</v>
      </c>
      <c r="M22" s="479">
        <f>IF(ISBLANK(K7),"",K7)</f>
        <v>5708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22422</v>
      </c>
      <c r="H23" s="311">
        <f t="shared" si="10"/>
        <v>25777</v>
      </c>
      <c r="K23" s="481">
        <f>A8</f>
        <v>2023</v>
      </c>
      <c r="L23" s="311">
        <f>IF(ISBLANK(L8),"",L8)</f>
        <v>4818</v>
      </c>
      <c r="M23" s="311">
        <f>IF(ISBLANK(K8),"",K8)</f>
        <v>5308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42216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42574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41943</v>
      </c>
      <c r="C28" s="373"/>
      <c r="D28" s="197"/>
      <c r="F28" s="514">
        <f>A5</f>
        <v>2020</v>
      </c>
      <c r="G28" s="310">
        <f>IF(ISBLANK(H5),"",H5)</f>
        <v>25.2</v>
      </c>
      <c r="H28" s="310">
        <f>IF(ISBLANK(G5),"",G5)</f>
        <v>31.1</v>
      </c>
      <c r="K28" s="514">
        <f>A5</f>
        <v>2020</v>
      </c>
      <c r="L28" s="310">
        <f>IF(ISBLANK(O5),"",O5)</f>
        <v>73</v>
      </c>
      <c r="M28" s="310">
        <f>IF(ISBLANK(N5),"",N5)</f>
        <v>79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26.1</v>
      </c>
      <c r="H29" s="479">
        <f t="shared" ref="H29:H30" si="15">IF(ISBLANK(G6),"",G6)</f>
        <v>31.7</v>
      </c>
      <c r="K29" s="486">
        <f t="shared" ref="K29:K30" si="16">A6</f>
        <v>2021</v>
      </c>
      <c r="L29" s="479">
        <f t="shared" ref="L29:L30" si="17">IF(ISBLANK(O6),"",O6)</f>
        <v>72</v>
      </c>
      <c r="M29" s="479">
        <f t="shared" ref="M29:M30" si="18">IF(ISBLANK(N6),"",N6)</f>
        <v>80</v>
      </c>
    </row>
    <row r="30" spans="1:15" x14ac:dyDescent="0.25">
      <c r="F30" s="481">
        <f t="shared" si="13"/>
        <v>2022</v>
      </c>
      <c r="G30" s="311">
        <f t="shared" si="14"/>
        <v>28.2</v>
      </c>
      <c r="H30" s="311">
        <f t="shared" si="15"/>
        <v>34.1</v>
      </c>
      <c r="K30" s="481">
        <f t="shared" si="16"/>
        <v>2022</v>
      </c>
      <c r="L30" s="311">
        <f t="shared" si="17"/>
        <v>67</v>
      </c>
      <c r="M30" s="311">
        <f t="shared" si="18"/>
        <v>76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25.2</v>
      </c>
      <c r="H35" s="310">
        <f>IF(ISBLANK(G5),"",G5)</f>
        <v>31.1</v>
      </c>
      <c r="K35" s="514">
        <f>A5</f>
        <v>2020</v>
      </c>
      <c r="L35" s="310">
        <f>IF(ISBLANK(O5),"",O5)</f>
        <v>73</v>
      </c>
      <c r="M35" s="310">
        <f>IF(ISBLANK(N5),"",N5)</f>
        <v>79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26.1</v>
      </c>
      <c r="H36" s="479">
        <f t="shared" ref="H36:H37" si="21">IF(ISBLANK(G6),"",G6)</f>
        <v>31.7</v>
      </c>
      <c r="K36" s="486">
        <f t="shared" ref="K36:K37" si="22">A6</f>
        <v>2021</v>
      </c>
      <c r="L36" s="479">
        <f t="shared" ref="L36:L37" si="23">IF(ISBLANK(O6),"",O6)</f>
        <v>72</v>
      </c>
      <c r="M36" s="479">
        <f t="shared" ref="M36:M37" si="24">IF(ISBLANK(N6),"",N6)</f>
        <v>80</v>
      </c>
    </row>
    <row r="37" spans="6:15" x14ac:dyDescent="0.25">
      <c r="F37" s="481">
        <f t="shared" si="19"/>
        <v>2022</v>
      </c>
      <c r="G37" s="311">
        <f t="shared" si="20"/>
        <v>28.2</v>
      </c>
      <c r="H37" s="311">
        <f t="shared" si="21"/>
        <v>34.1</v>
      </c>
      <c r="K37" s="481">
        <f t="shared" si="22"/>
        <v>2022</v>
      </c>
      <c r="L37" s="311">
        <f t="shared" si="23"/>
        <v>67</v>
      </c>
      <c r="M37" s="311">
        <f t="shared" si="24"/>
        <v>76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17.5</v>
      </c>
      <c r="C6" s="35">
        <v>17</v>
      </c>
      <c r="D6" s="63">
        <v>18</v>
      </c>
      <c r="E6" s="35">
        <v>53.7</v>
      </c>
      <c r="F6" s="35">
        <v>50.7</v>
      </c>
      <c r="G6" s="35">
        <v>57</v>
      </c>
      <c r="H6" s="292">
        <v>28.8</v>
      </c>
      <c r="I6" s="35">
        <v>32.299999999999997</v>
      </c>
      <c r="J6" s="63">
        <v>25</v>
      </c>
      <c r="M6" s="127" t="s">
        <v>16</v>
      </c>
      <c r="N6" s="935">
        <f>IF(ISBLANK(B8),"",B8)</f>
        <v>17.399999999999999</v>
      </c>
      <c r="O6" s="935">
        <f>IF(ISBLANK(E8),"",E8)</f>
        <v>51</v>
      </c>
      <c r="P6" s="128">
        <f>IF(ISBLANK(H8),"",H8)</f>
        <v>31.6</v>
      </c>
    </row>
    <row r="7" spans="1:19" x14ac:dyDescent="0.25">
      <c r="A7" s="286">
        <v>2022</v>
      </c>
      <c r="B7" s="167">
        <v>16.899999999999999</v>
      </c>
      <c r="C7" s="94">
        <v>16.399999999999999</v>
      </c>
      <c r="D7" s="169">
        <v>17.600000000000001</v>
      </c>
      <c r="E7" s="94">
        <v>52.6</v>
      </c>
      <c r="F7" s="94">
        <v>49.5</v>
      </c>
      <c r="G7" s="94">
        <v>55.9</v>
      </c>
      <c r="H7" s="167">
        <v>30.5</v>
      </c>
      <c r="I7" s="94">
        <v>34.200000000000003</v>
      </c>
      <c r="J7" s="169">
        <v>26.5</v>
      </c>
    </row>
    <row r="8" spans="1:19" x14ac:dyDescent="0.25">
      <c r="A8" s="218">
        <v>2023</v>
      </c>
      <c r="B8" s="167">
        <v>17.399999999999999</v>
      </c>
      <c r="C8" s="94">
        <v>16.600000000000001</v>
      </c>
      <c r="D8" s="169">
        <v>18.2</v>
      </c>
      <c r="E8" s="94">
        <v>51</v>
      </c>
      <c r="F8" s="94">
        <v>48.8</v>
      </c>
      <c r="G8" s="94">
        <v>53.4</v>
      </c>
      <c r="H8" s="167">
        <v>31.6</v>
      </c>
      <c r="I8" s="94">
        <v>34.6</v>
      </c>
      <c r="J8" s="169">
        <v>28.3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18.2</v>
      </c>
      <c r="O12" s="936">
        <f>IF(ISBLANK(G8),"",G8)</f>
        <v>53.4</v>
      </c>
      <c r="P12" s="938">
        <f>IF(ISBLANK(J8),"",J8)</f>
        <v>28.3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16.600000000000001</v>
      </c>
      <c r="O13" s="937">
        <f>IF(ISBLANK(F8),"",F8)</f>
        <v>48.8</v>
      </c>
      <c r="P13" s="939">
        <f>IF(ISBLANK(I8),"",I8)</f>
        <v>34.6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17.399999999999999</v>
      </c>
      <c r="O20" s="935">
        <f>IF(ISBLANK(E8),"",E8)</f>
        <v>51</v>
      </c>
      <c r="P20" s="940">
        <f>IF(ISBLANK(H8),"",H8)</f>
        <v>31.6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18.2</v>
      </c>
      <c r="O24" s="936">
        <f>IF(ISBLANK(G8),"",G8)</f>
        <v>53.4</v>
      </c>
      <c r="P24" s="938">
        <f>IF(ISBLANK(J8),"",J8)</f>
        <v>28.3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16.600000000000001</v>
      </c>
      <c r="O25" s="937">
        <f>IF(ISBLANK(F8),"",F8)</f>
        <v>48.8</v>
      </c>
      <c r="P25" s="939">
        <f>IF(ISBLANK(I8),"",I8)</f>
        <v>34.6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9268450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59756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9360635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60351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20799683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134102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2085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106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103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5872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452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766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3083846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32</v>
      </c>
      <c r="E20" s="600">
        <v>29.5</v>
      </c>
      <c r="F20" s="600">
        <v>26.5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30.5</v>
      </c>
      <c r="E21" s="751">
        <v>26.5</v>
      </c>
      <c r="F21" s="751">
        <v>25.4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6.1</v>
      </c>
      <c r="E22" s="752">
        <v>3.7</v>
      </c>
      <c r="F22" s="752">
        <v>3.1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26.5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25.4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3.1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45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26.5</v>
      </c>
      <c r="C30" s="204" t="s">
        <v>493</v>
      </c>
    </row>
    <row r="31" spans="1:11" x14ac:dyDescent="0.25">
      <c r="A31" s="698" t="s">
        <v>1430</v>
      </c>
      <c r="B31" s="734">
        <f>F21</f>
        <v>25.4</v>
      </c>
    </row>
    <row r="32" spans="1:11" x14ac:dyDescent="0.25">
      <c r="A32" s="698" t="s">
        <v>1431</v>
      </c>
      <c r="B32" s="734">
        <f>F22</f>
        <v>3.1</v>
      </c>
    </row>
    <row r="33" spans="1:2" x14ac:dyDescent="0.25">
      <c r="A33" s="699" t="s">
        <v>1432</v>
      </c>
      <c r="B33" s="732">
        <f>100-(B30+B31+B32)</f>
        <v>45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2109</v>
      </c>
      <c r="C4" s="71">
        <v>103</v>
      </c>
      <c r="D4" s="71">
        <v>126</v>
      </c>
      <c r="G4" s="217">
        <f>A4</f>
        <v>2021</v>
      </c>
      <c r="H4" s="289">
        <f>IF(ISBLANK(C4),"",C4)</f>
        <v>103</v>
      </c>
      <c r="I4" s="289">
        <f>IF(ISBLANK(D4),"",D4)</f>
        <v>126</v>
      </c>
    </row>
    <row r="5" spans="1:9" x14ac:dyDescent="0.25">
      <c r="A5" s="286">
        <v>2022</v>
      </c>
      <c r="B5" s="214">
        <v>2090</v>
      </c>
      <c r="C5" s="214">
        <v>123</v>
      </c>
      <c r="D5" s="214">
        <v>118</v>
      </c>
      <c r="G5" s="286">
        <f t="shared" ref="G5:G6" si="0">A5</f>
        <v>2022</v>
      </c>
      <c r="H5" s="290">
        <f t="shared" ref="H5:H6" si="1">IF(ISBLANK(C5),"",C5)</f>
        <v>123</v>
      </c>
      <c r="I5" s="290">
        <f t="shared" ref="I5:I6" si="2">IF(ISBLANK(D5),"",D5)</f>
        <v>118</v>
      </c>
    </row>
    <row r="6" spans="1:9" x14ac:dyDescent="0.25">
      <c r="A6" s="218">
        <v>2023</v>
      </c>
      <c r="B6" s="168">
        <v>2085</v>
      </c>
      <c r="C6" s="168">
        <v>106</v>
      </c>
      <c r="D6" s="168">
        <v>103</v>
      </c>
      <c r="G6" s="219">
        <f t="shared" si="0"/>
        <v>2023</v>
      </c>
      <c r="H6" s="291">
        <f t="shared" si="1"/>
        <v>106</v>
      </c>
      <c r="I6" s="291">
        <f t="shared" si="2"/>
        <v>103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103</v>
      </c>
      <c r="I12" s="289">
        <f>IF(ISBLANK(D4),"",D4)</f>
        <v>126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123</v>
      </c>
      <c r="I13" s="290">
        <f t="shared" si="4"/>
        <v>118</v>
      </c>
    </row>
    <row r="14" spans="1:9" x14ac:dyDescent="0.25">
      <c r="G14" s="219">
        <f t="shared" si="3"/>
        <v>2023</v>
      </c>
      <c r="H14" s="291">
        <f t="shared" ref="H14:I14" si="5">IF(ISBLANK(C6),"",C6)</f>
        <v>106</v>
      </c>
      <c r="I14" s="291">
        <f t="shared" si="5"/>
        <v>103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5326</v>
      </c>
      <c r="C23" s="71">
        <v>508</v>
      </c>
      <c r="D23" s="71">
        <v>678</v>
      </c>
      <c r="G23" s="217">
        <f>A23</f>
        <v>2021</v>
      </c>
      <c r="H23" s="289">
        <f>IF(ISBLANK(C23),"",C23)</f>
        <v>508</v>
      </c>
      <c r="I23" s="289">
        <f>IF(ISBLANK(D23),"",D23)</f>
        <v>678</v>
      </c>
    </row>
    <row r="24" spans="1:13" x14ac:dyDescent="0.25">
      <c r="A24" s="286">
        <v>2022</v>
      </c>
      <c r="B24" s="214">
        <v>5544</v>
      </c>
      <c r="C24" s="214">
        <v>429</v>
      </c>
      <c r="D24" s="214">
        <v>657</v>
      </c>
      <c r="G24" s="286">
        <f t="shared" ref="G24:G25" si="6">A24</f>
        <v>2022</v>
      </c>
      <c r="H24" s="290">
        <f t="shared" ref="H24:H25" si="7">IF(ISBLANK(C24),"",C24)</f>
        <v>429</v>
      </c>
      <c r="I24" s="290">
        <f t="shared" ref="I24:I25" si="8">IF(ISBLANK(D24),"",D24)</f>
        <v>657</v>
      </c>
    </row>
    <row r="25" spans="1:13" x14ac:dyDescent="0.25">
      <c r="A25" s="218">
        <v>2023</v>
      </c>
      <c r="B25" s="168">
        <v>5872</v>
      </c>
      <c r="C25" s="168">
        <v>452</v>
      </c>
      <c r="D25" s="168">
        <v>766</v>
      </c>
      <c r="G25" s="219">
        <f t="shared" si="6"/>
        <v>2023</v>
      </c>
      <c r="H25" s="291">
        <f t="shared" si="7"/>
        <v>452</v>
      </c>
      <c r="I25" s="291">
        <f t="shared" si="8"/>
        <v>766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508</v>
      </c>
      <c r="I31" s="289">
        <f>IF(ISBLANK(D23),"",D23)</f>
        <v>678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429</v>
      </c>
      <c r="I32" s="290">
        <f t="shared" si="10"/>
        <v>657</v>
      </c>
    </row>
    <row r="33" spans="7:9" x14ac:dyDescent="0.25">
      <c r="G33" s="219">
        <f t="shared" si="9"/>
        <v>2023</v>
      </c>
      <c r="H33" s="291">
        <f t="shared" ref="H33:I33" si="11">IF(ISBLANK(C25),"",C25)</f>
        <v>452</v>
      </c>
      <c r="I33" s="291">
        <f t="shared" si="11"/>
        <v>766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4044487</v>
      </c>
      <c r="C4" s="1077">
        <v>23954</v>
      </c>
      <c r="D4" s="110">
        <v>3862838</v>
      </c>
      <c r="E4" s="70">
        <v>22879</v>
      </c>
      <c r="F4" s="1076">
        <v>775319</v>
      </c>
      <c r="G4" s="70">
        <v>4592</v>
      </c>
      <c r="H4" s="1078">
        <v>12654038</v>
      </c>
      <c r="I4" s="1077">
        <v>74946</v>
      </c>
    </row>
    <row r="5" spans="1:9" x14ac:dyDescent="0.25">
      <c r="A5" s="587">
        <v>2021</v>
      </c>
      <c r="B5" s="1079">
        <v>5169118</v>
      </c>
      <c r="C5" s="1080">
        <v>31065</v>
      </c>
      <c r="D5" s="160">
        <v>4645435</v>
      </c>
      <c r="E5" s="212">
        <v>27918</v>
      </c>
      <c r="F5" s="1079">
        <v>640795</v>
      </c>
      <c r="G5" s="212">
        <v>3851</v>
      </c>
      <c r="H5" s="1081">
        <v>17536650</v>
      </c>
      <c r="I5" s="1080">
        <v>105392</v>
      </c>
    </row>
    <row r="6" spans="1:9" x14ac:dyDescent="0.25">
      <c r="A6" s="588">
        <v>2022</v>
      </c>
      <c r="B6" s="1082">
        <v>5506794</v>
      </c>
      <c r="C6" s="1083">
        <v>35504</v>
      </c>
      <c r="D6" s="169">
        <v>5292234</v>
      </c>
      <c r="E6" s="167">
        <v>34121</v>
      </c>
      <c r="F6" s="1082">
        <v>646327</v>
      </c>
      <c r="G6" s="167">
        <v>4167</v>
      </c>
      <c r="H6" s="1084">
        <v>20799683</v>
      </c>
      <c r="I6" s="1083">
        <v>134102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1405231</v>
      </c>
      <c r="C4" s="1076">
        <v>5458888</v>
      </c>
      <c r="D4" s="1077">
        <v>32332</v>
      </c>
      <c r="E4" s="1076">
        <v>5557830</v>
      </c>
      <c r="F4" s="1077">
        <v>32918</v>
      </c>
    </row>
    <row r="5" spans="1:6" x14ac:dyDescent="0.25">
      <c r="A5" s="480">
        <v>2021</v>
      </c>
      <c r="B5" s="1081">
        <v>1524369</v>
      </c>
      <c r="C5" s="1079">
        <v>7772574</v>
      </c>
      <c r="D5" s="1080">
        <v>46712</v>
      </c>
      <c r="E5" s="1079">
        <v>7371671</v>
      </c>
      <c r="F5" s="1080">
        <v>44302</v>
      </c>
    </row>
    <row r="6" spans="1:6" ht="15.75" thickBot="1" x14ac:dyDescent="0.3">
      <c r="A6" s="960">
        <v>2022</v>
      </c>
      <c r="B6" s="1085">
        <v>3083846</v>
      </c>
      <c r="C6" s="1086">
        <v>9268450</v>
      </c>
      <c r="D6" s="1087">
        <v>59756</v>
      </c>
      <c r="E6" s="1086">
        <v>9360635</v>
      </c>
      <c r="F6" s="1087">
        <v>60351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Западнобачка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2488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37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155104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62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8.6999999999999993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20.100000000000001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-11.3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74.14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45.7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179.8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2.4300000000000002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145457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146309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4513</v>
      </c>
      <c r="C63" s="548">
        <f>IF(ISBLANK('DEM2'!C7),"-",'DEM2'!C7)</f>
        <v>4837</v>
      </c>
      <c r="D63" s="548"/>
      <c r="E63" s="548">
        <f>IF(ISBLANK('DEM2'!D8),"-",'DEM2'!D8)</f>
        <v>4478</v>
      </c>
      <c r="F63" s="548">
        <f>IF(ISBLANK('DEM2'!C8),"-",'DEM2'!C8)</f>
        <v>4727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5766</v>
      </c>
      <c r="C64" s="317">
        <f>IF(ISBLANK('DEM2'!F7),"-",'DEM2'!F7)</f>
        <v>6059</v>
      </c>
      <c r="D64" s="789"/>
      <c r="E64" s="317">
        <f>IF(ISBLANK('DEM2'!G8),"-",'DEM2'!G8)</f>
        <v>5453</v>
      </c>
      <c r="F64" s="317">
        <f>IF(ISBLANK('DEM2'!F8),"-",'DEM2'!F8)</f>
        <v>5765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3277</v>
      </c>
      <c r="C65" s="345">
        <f>IF(ISBLANK('DEM2'!I7),"-",'DEM2'!I7)</f>
        <v>3502</v>
      </c>
      <c r="D65" s="393"/>
      <c r="E65" s="345">
        <f>IF(ISBLANK('DEM2'!J8),"-",'DEM2'!J8)</f>
        <v>2903</v>
      </c>
      <c r="F65" s="345">
        <f>IF(ISBLANK('DEM2'!I8),"-",'DEM2'!I8)</f>
        <v>3151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12711</v>
      </c>
      <c r="C66" s="317">
        <f>IF(ISBLANK('DEM2'!L7),"-",'DEM2'!L7)</f>
        <v>13509</v>
      </c>
      <c r="D66" s="395"/>
      <c r="E66" s="317">
        <f>IF(ISBLANK('DEM2'!M8),"-",'DEM2'!M8)</f>
        <v>12110</v>
      </c>
      <c r="F66" s="317">
        <f>IF(ISBLANK('DEM2'!L8),"-",'DEM2'!L8)</f>
        <v>12847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12595</v>
      </c>
      <c r="C67" s="317">
        <f>IF(ISBLANK('DEM2'!O7),"-",'DEM2'!O7)</f>
        <v>13714</v>
      </c>
      <c r="D67" s="395"/>
      <c r="E67" s="317">
        <f>IF(ISBLANK('DEM2'!P8),"-",'DEM2'!P8)</f>
        <v>10621</v>
      </c>
      <c r="F67" s="317">
        <f>IF(ISBLANK('DEM2'!O8),"-",'DEM2'!O8)</f>
        <v>11504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52588</v>
      </c>
      <c r="C68" s="414">
        <f>IF(ISBLANK('DEM2'!R7),"-",'DEM2'!R7)</f>
        <v>54869</v>
      </c>
      <c r="D68" s="420"/>
      <c r="E68" s="414">
        <f>IF(ISBLANK('DEM2'!S8),"-",'DEM2'!S8)</f>
        <v>47657</v>
      </c>
      <c r="F68" s="414">
        <f>IF(ISBLANK('DEM2'!R8),"-",'DEM2'!R8)</f>
        <v>49104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84871</v>
      </c>
      <c r="C69" s="463">
        <f>IF(ISBLANK('DEM2'!U7),"-",'DEM2'!U7)</f>
        <v>81524</v>
      </c>
      <c r="D69" s="799"/>
      <c r="E69" s="463">
        <f>IF(ISBLANK('DEM2'!V8),"-",'DEM2'!V8)</f>
        <v>79550</v>
      </c>
      <c r="F69" s="463">
        <f>IF(ISBLANK('DEM2'!U8),"-",'DEM2'!U8)</f>
        <v>75554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6.4</v>
      </c>
      <c r="G115" s="800">
        <f>IF(ISBLANK('DEM2'!E23),"-",'DEM2'!E23)</f>
        <v>17.3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1.6</v>
      </c>
      <c r="G116" s="407">
        <f>IF(ISBLANK('DEM2'!E24),"-",'DEM2'!E24)</f>
        <v>8.1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4.4000000000000004</v>
      </c>
      <c r="G117" s="801">
        <f>IF(ISBLANK('DEM2'!E25),"-",'DEM2'!E25)</f>
        <v>10.9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41943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48199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31.1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70449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10126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71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29.6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 t="str">
        <f>IF(ISBLANK(SIROMASTVO1!B7),"-",SIROMASTVO1!B7)</f>
        <v>-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34.299999999999997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10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20799683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134102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5292234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3117598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34121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5506794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35504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646327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4167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9268450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59756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9360635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60351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2085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5872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3083846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18337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16425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11251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71002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17933</v>
      </c>
      <c r="C300" s="808">
        <f>IF(ISBLANK(POLJ3!C4),"-",POLJ3!C4)</f>
        <v>3870</v>
      </c>
      <c r="D300" s="1153">
        <f>IF(ISBLANK(POLJ3!D4),"-",POLJ3!D4)</f>
        <v>14063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15806</v>
      </c>
      <c r="C301" s="789">
        <f>IF(ISBLANK(POLJ3!C5),"-",POLJ3!C5)</f>
        <v>9853</v>
      </c>
      <c r="D301" s="1154">
        <f>IF(ISBLANK(POLJ3!D5),"-",POLJ3!D5)</f>
        <v>5953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74</v>
      </c>
      <c r="C302" s="790">
        <f>IF(ISBLANK(POLJ3!C6),"-",POLJ3!C6)</f>
        <v>10</v>
      </c>
      <c r="D302" s="1155">
        <f>IF(ISBLANK(POLJ3!D6),"-",POLJ3!D6)</f>
        <v>64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2541</v>
      </c>
      <c r="C303" s="791">
        <f>IF(ISBLANK(POLJ3!C7),"-",POLJ3!C7)</f>
        <v>502</v>
      </c>
      <c r="D303" s="1164">
        <f>IF(ISBLANK(POLJ3!D7),"-",POLJ3!D7)</f>
        <v>2039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18337</v>
      </c>
      <c r="C304" s="807">
        <f>IF(ISBLANK(POLJ3!C8),"-",POLJ3!C8)</f>
        <v>3445</v>
      </c>
      <c r="D304" s="1122">
        <f>IF(ISBLANK(POLJ3!D8),"-",POLJ3!D8)</f>
        <v>14892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647.15</v>
      </c>
      <c r="C310" s="1123"/>
      <c r="D310" s="3"/>
      <c r="E310" s="5"/>
      <c r="F310" s="5"/>
      <c r="G310" s="815" t="s">
        <v>765</v>
      </c>
      <c r="H310" s="816">
        <f>IF(ISBLANK(POLJ2!H3),"-",POLJ2!H3)</f>
        <v>29812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179435.27</v>
      </c>
      <c r="C311" s="1124"/>
      <c r="D311" s="3"/>
      <c r="E311" s="5"/>
      <c r="F311" s="5"/>
      <c r="G311" s="810" t="s">
        <v>766</v>
      </c>
      <c r="H311" s="248">
        <f>IF(ISBLANK(POLJ2!H4),"-",POLJ2!H4)</f>
        <v>155919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1473.2</v>
      </c>
      <c r="C312" s="1124"/>
      <c r="D312" s="3"/>
      <c r="E312" s="5"/>
      <c r="F312" s="5"/>
      <c r="G312" s="810" t="s">
        <v>767</v>
      </c>
      <c r="H312" s="248">
        <f>IF(ISBLANK(POLJ2!H5),"-",POLJ2!H5)</f>
        <v>24981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103.45</v>
      </c>
      <c r="C313" s="1124"/>
      <c r="D313" s="3"/>
      <c r="E313" s="5"/>
      <c r="F313" s="5"/>
      <c r="G313" s="812" t="s">
        <v>768</v>
      </c>
      <c r="H313" s="249">
        <f>IF(ISBLANK(POLJ2!H6),"-",POLJ2!H6)</f>
        <v>702379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35.22</v>
      </c>
      <c r="C314" s="1124"/>
      <c r="D314" s="3"/>
      <c r="E314" s="5"/>
      <c r="F314" s="5"/>
      <c r="G314" s="814" t="s">
        <v>16</v>
      </c>
      <c r="H314" s="817">
        <f>IF(ISBLANK(POLJ2!H7),"-",POLJ2!H7)</f>
        <v>913091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9661.7800000000007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191356.07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5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64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839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26.5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4548</v>
      </c>
      <c r="I364" s="808">
        <f>IF(ISBLANK(OBRAZ2!I6),"-",OBRAZ2!I6)</f>
        <v>3194</v>
      </c>
      <c r="J364" s="808">
        <f>IF(ISBLANK(OBRAZ2!J6),"-",OBRAZ2!J6)</f>
        <v>1354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2148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15</v>
      </c>
      <c r="I365" s="789">
        <f>IF(ISBLANK(OBRAZ2!I7),"-",OBRAZ2!I7)</f>
        <v>15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65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86</v>
      </c>
      <c r="I366" s="807">
        <f>IF(ISBLANK(OBRAZ2!I8),"-",OBRAZ2!I8)</f>
        <v>86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1584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6.9788182831661087</v>
      </c>
      <c r="I375" s="850">
        <f>IF(ISBLANK(OBRAZ2!C12),"-",OBRAZ2!C21)</f>
        <v>4.5514511873350925</v>
      </c>
      <c r="J375" s="850">
        <f>IF(ISBLANK(OBRAZ2!D12),"-",OBRAZ2!D21)</f>
        <v>6.2349595274556986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57.034559643255299</v>
      </c>
      <c r="I377" s="851">
        <f>IF(ISBLANK(OBRAZ2!C14),"-",OBRAZ2!C23)</f>
        <v>60.466138962181184</v>
      </c>
      <c r="J377" s="851">
        <f>IF(ISBLANK(OBRAZ2!D14),"-",OBRAZ2!D23)</f>
        <v>59.111791730474728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15.295429208472685</v>
      </c>
      <c r="I379" s="851">
        <f>IF(ISBLANK(OBRAZ2!C16),"-",OBRAZ2!C25)</f>
        <v>16.710642040457344</v>
      </c>
      <c r="J379" s="851">
        <f>IF(ISBLANK(OBRAZ2!D16),"-",OBRAZ2!D25)</f>
        <v>15.007656967840735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20.691192865105908</v>
      </c>
      <c r="I380" s="852">
        <f>IF(ISBLANK(OBRAZ2!C17),"-",OBRAZ2!C26)</f>
        <v>18.271767810026386</v>
      </c>
      <c r="J380" s="852">
        <f>IF(ISBLANK(OBRAZ2!D17),"-",OBRAZ2!D26)</f>
        <v>19.645591774228834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43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5422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5659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25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96.5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1349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94.4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0.4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81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469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15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5101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>
        <f>IF(ISBLANK(OBRAZ7!B6),"-",OBRAZ7!B6)</f>
        <v>84.2</v>
      </c>
      <c r="D446" s="151"/>
      <c r="E446" s="318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1411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>
        <f>IF(ISBLANK(OBRAZ7!B8),"-",OBRAZ7!B8)</f>
        <v>92.8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0.6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20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2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19706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4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22937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3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87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20826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373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2.4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0.9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0.16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2.2999999999999998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115.1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0.37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11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7.1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91.8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79.400000000000006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22046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14.2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41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538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3758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98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131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5.0999999999999996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0.4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4.7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8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325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0.8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8434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6.1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4136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17.399999999999999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2054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8.1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546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913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239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556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193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11.3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51.2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35.700000000000003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26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890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151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597.85900000000004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2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38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1559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68233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457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20554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15055.16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6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 t="str">
        <f>IF(ISBLANK(INDEKSI1!B6),"-",INDEKSI1!B6)</f>
        <v>-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 t="str">
        <f>IF(ISBLANK(INDEKSI1!B7),"-",INDEKSI1!B7)</f>
        <v>-</v>
      </c>
      <c r="D696" s="315"/>
      <c r="E696" s="314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 t="str">
        <f>IF(ISBLANK(INDEKSI1!B8),"-",INDEKSI1!B8)</f>
        <v>-</v>
      </c>
      <c r="D697" s="315"/>
      <c r="E697" s="314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20553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13561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92545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36124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34.299999999999997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10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29.6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/>
      <c r="C7" s="213"/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/>
      <c r="C4" s="477"/>
      <c r="D4" s="359" t="s">
        <v>1379</v>
      </c>
      <c r="E4" s="56" t="s">
        <v>5</v>
      </c>
    </row>
    <row r="5" spans="1:5" x14ac:dyDescent="0.25">
      <c r="A5" s="231" t="s">
        <v>1039</v>
      </c>
      <c r="B5" s="213"/>
      <c r="C5" s="213"/>
      <c r="D5" s="357" t="s">
        <v>1379</v>
      </c>
      <c r="E5" s="95" t="s">
        <v>5</v>
      </c>
    </row>
    <row r="6" spans="1:5" x14ac:dyDescent="0.25">
      <c r="A6" s="69" t="s">
        <v>1075</v>
      </c>
      <c r="B6" s="477"/>
      <c r="C6" s="477"/>
      <c r="D6" s="359" t="s">
        <v>1381</v>
      </c>
      <c r="E6" s="517">
        <v>2013</v>
      </c>
    </row>
    <row r="7" spans="1:5" x14ac:dyDescent="0.25">
      <c r="A7" s="53" t="s">
        <v>1076</v>
      </c>
      <c r="B7" s="462"/>
      <c r="C7" s="462"/>
      <c r="D7" s="129" t="s">
        <v>1381</v>
      </c>
      <c r="E7" s="518">
        <v>2013</v>
      </c>
    </row>
    <row r="8" spans="1:5" x14ac:dyDescent="0.25">
      <c r="A8" s="54" t="s">
        <v>1077</v>
      </c>
      <c r="B8" s="213"/>
      <c r="C8" s="213"/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/>
      <c r="C4" s="721"/>
      <c r="D4" s="710"/>
      <c r="E4" s="711"/>
      <c r="F4" s="712"/>
    </row>
    <row r="5" spans="1:6" x14ac:dyDescent="0.25">
      <c r="A5" s="286">
        <v>2012</v>
      </c>
      <c r="B5" s="614"/>
      <c r="C5" s="722"/>
      <c r="D5" s="713"/>
      <c r="E5" s="641"/>
      <c r="F5" s="714"/>
    </row>
    <row r="6" spans="1:6" x14ac:dyDescent="0.25">
      <c r="A6" s="286">
        <v>2013</v>
      </c>
      <c r="B6" s="614"/>
      <c r="C6" s="722"/>
      <c r="D6" s="715"/>
      <c r="E6" s="609"/>
      <c r="F6" s="716"/>
    </row>
    <row r="7" spans="1:6" x14ac:dyDescent="0.25">
      <c r="A7" s="219">
        <v>2014</v>
      </c>
      <c r="B7" s="615"/>
      <c r="C7" s="723"/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18337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11251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16425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647.15</v>
      </c>
      <c r="G3" s="217" t="s">
        <v>765</v>
      </c>
      <c r="H3" s="71">
        <v>29812</v>
      </c>
    </row>
    <row r="4" spans="1:9" x14ac:dyDescent="0.25">
      <c r="A4" s="286" t="s">
        <v>760</v>
      </c>
      <c r="B4" s="214">
        <v>179435.27</v>
      </c>
      <c r="G4" s="286" t="s">
        <v>766</v>
      </c>
      <c r="H4" s="214">
        <v>155919</v>
      </c>
    </row>
    <row r="5" spans="1:9" x14ac:dyDescent="0.25">
      <c r="A5" s="286" t="s">
        <v>761</v>
      </c>
      <c r="B5" s="214">
        <v>1473.2</v>
      </c>
      <c r="G5" s="286" t="s">
        <v>767</v>
      </c>
      <c r="H5" s="214">
        <v>24981</v>
      </c>
    </row>
    <row r="6" spans="1:9" x14ac:dyDescent="0.25">
      <c r="A6" s="286" t="s">
        <v>762</v>
      </c>
      <c r="B6" s="214">
        <v>103.45</v>
      </c>
      <c r="G6" s="286" t="s">
        <v>768</v>
      </c>
      <c r="H6" s="214">
        <v>702379</v>
      </c>
    </row>
    <row r="7" spans="1:9" x14ac:dyDescent="0.25">
      <c r="A7" s="286" t="s">
        <v>763</v>
      </c>
      <c r="B7" s="214">
        <v>35.22</v>
      </c>
      <c r="G7" s="1" t="s">
        <v>24</v>
      </c>
      <c r="H7" s="288">
        <v>913091</v>
      </c>
    </row>
    <row r="8" spans="1:9" x14ac:dyDescent="0.25">
      <c r="A8" s="287" t="s">
        <v>764</v>
      </c>
      <c r="B8" s="73">
        <v>9661.7800000000007</v>
      </c>
    </row>
    <row r="9" spans="1:9" x14ac:dyDescent="0.25">
      <c r="A9" s="1" t="s">
        <v>24</v>
      </c>
      <c r="B9" s="288">
        <v>191356.07</v>
      </c>
      <c r="I9" s="41" t="s">
        <v>876</v>
      </c>
    </row>
    <row r="10" spans="1:9" x14ac:dyDescent="0.25">
      <c r="G10" s="29" t="s">
        <v>775</v>
      </c>
      <c r="H10" s="58">
        <v>71002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17933</v>
      </c>
      <c r="C4" s="55">
        <v>3870</v>
      </c>
      <c r="D4" s="110">
        <v>14063</v>
      </c>
    </row>
    <row r="5" spans="1:4" ht="30" customHeight="1" x14ac:dyDescent="0.25">
      <c r="A5" s="274" t="s">
        <v>884</v>
      </c>
      <c r="B5" s="212">
        <v>15806</v>
      </c>
      <c r="C5" s="58">
        <v>9853</v>
      </c>
      <c r="D5" s="160">
        <v>5953</v>
      </c>
    </row>
    <row r="6" spans="1:4" x14ac:dyDescent="0.25">
      <c r="A6" s="274" t="s">
        <v>772</v>
      </c>
      <c r="B6" s="212">
        <v>74</v>
      </c>
      <c r="C6" s="58">
        <v>10</v>
      </c>
      <c r="D6" s="160">
        <v>64</v>
      </c>
    </row>
    <row r="7" spans="1:4" ht="30" x14ac:dyDescent="0.25">
      <c r="A7" s="274" t="s">
        <v>773</v>
      </c>
      <c r="B7" s="212">
        <v>2541</v>
      </c>
      <c r="C7" s="58">
        <v>502</v>
      </c>
      <c r="D7" s="160">
        <v>2039</v>
      </c>
    </row>
    <row r="8" spans="1:4" x14ac:dyDescent="0.25">
      <c r="A8" s="201" t="s">
        <v>774</v>
      </c>
      <c r="B8" s="72">
        <v>18337</v>
      </c>
      <c r="C8" s="61">
        <v>3445</v>
      </c>
      <c r="D8" s="111">
        <v>14892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13.513513513513514</v>
      </c>
      <c r="C14" s="276">
        <f>D6/B6*100</f>
        <v>86.486486486486484</v>
      </c>
    </row>
    <row r="15" spans="1:4" ht="60" x14ac:dyDescent="0.25">
      <c r="A15" s="277" t="s">
        <v>885</v>
      </c>
      <c r="B15" s="282">
        <f>C5/B5*100</f>
        <v>62.337087182082755</v>
      </c>
      <c r="C15" s="278">
        <f>D5/B5*100</f>
        <v>37.662912817917245</v>
      </c>
    </row>
    <row r="16" spans="1:4" ht="30" x14ac:dyDescent="0.25">
      <c r="A16" s="279" t="s">
        <v>821</v>
      </c>
      <c r="B16" s="283">
        <f>C4/B4*100</f>
        <v>21.580326771873082</v>
      </c>
      <c r="C16" s="280">
        <f>D4/B4*100</f>
        <v>78.419673228126925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13.513513513513514</v>
      </c>
      <c r="C21" s="276">
        <f>C14</f>
        <v>86.486486486486484</v>
      </c>
    </row>
    <row r="22" spans="1:3" ht="60" x14ac:dyDescent="0.25">
      <c r="A22" s="277" t="s">
        <v>823</v>
      </c>
      <c r="B22" s="282">
        <f t="shared" ref="B22:C23" si="0">B15</f>
        <v>62.337087182082755</v>
      </c>
      <c r="C22" s="278">
        <f t="shared" si="0"/>
        <v>37.662912817917245</v>
      </c>
    </row>
    <row r="23" spans="1:3" ht="30" x14ac:dyDescent="0.25">
      <c r="A23" s="279" t="s">
        <v>858</v>
      </c>
      <c r="B23" s="285">
        <f t="shared" si="0"/>
        <v>21.580326771873082</v>
      </c>
      <c r="C23" s="284">
        <f t="shared" si="0"/>
        <v>78.419673228126925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5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64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839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26.5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2148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65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1584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4458</v>
      </c>
      <c r="C6" s="973">
        <v>3141</v>
      </c>
      <c r="D6" s="945">
        <v>1317</v>
      </c>
      <c r="E6" s="973">
        <v>4485</v>
      </c>
      <c r="F6" s="973">
        <v>3177</v>
      </c>
      <c r="G6" s="945">
        <v>1308</v>
      </c>
      <c r="H6" s="599">
        <v>4548</v>
      </c>
      <c r="I6" s="616">
        <v>3194</v>
      </c>
      <c r="J6" s="945">
        <v>1354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62</v>
      </c>
      <c r="C7" s="975">
        <v>40</v>
      </c>
      <c r="D7" s="976">
        <v>22</v>
      </c>
      <c r="E7" s="975">
        <v>0</v>
      </c>
      <c r="F7" s="975">
        <v>0</v>
      </c>
      <c r="G7" s="976">
        <v>0</v>
      </c>
      <c r="H7" s="753">
        <v>15</v>
      </c>
      <c r="I7" s="690">
        <v>15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44</v>
      </c>
      <c r="C8" s="978">
        <v>44</v>
      </c>
      <c r="D8" s="979">
        <v>0</v>
      </c>
      <c r="E8" s="978">
        <v>90</v>
      </c>
      <c r="F8" s="978">
        <v>79</v>
      </c>
      <c r="G8" s="979">
        <v>11</v>
      </c>
      <c r="H8" s="754">
        <v>86</v>
      </c>
      <c r="I8" s="691">
        <v>86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313</v>
      </c>
      <c r="C12" s="600">
        <v>207</v>
      </c>
      <c r="D12" s="600">
        <v>285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2558</v>
      </c>
      <c r="C14" s="751">
        <v>2750</v>
      </c>
      <c r="D14" s="751">
        <v>2702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686</v>
      </c>
      <c r="C16" s="1029">
        <v>760</v>
      </c>
      <c r="D16" s="751">
        <v>686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928</v>
      </c>
      <c r="C17" s="752">
        <v>831</v>
      </c>
      <c r="D17" s="752">
        <v>898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6.9788182831661087</v>
      </c>
      <c r="C21" s="289">
        <f>C12/SUM(C12:C17)*100</f>
        <v>4.5514511873350925</v>
      </c>
      <c r="D21" s="289">
        <f>D12/SUM(D12:D17)*100</f>
        <v>6.2349595274556986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57.034559643255299</v>
      </c>
      <c r="C23" s="290">
        <f>C14/SUM(C12:C17)*100</f>
        <v>60.466138962181184</v>
      </c>
      <c r="D23" s="290">
        <f>D14/SUM(D12:D17)*100</f>
        <v>59.111791730474728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15.295429208472685</v>
      </c>
      <c r="C25" s="290">
        <f>C16/SUM(C12:C17)*100</f>
        <v>16.710642040457344</v>
      </c>
      <c r="D25" s="290">
        <f>D16/SUM(D12:D17)*100</f>
        <v>15.007656967840735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20.691192865105908</v>
      </c>
      <c r="C26" s="291">
        <f>C17/SUM(C12:C17)*100</f>
        <v>18.271767810026386</v>
      </c>
      <c r="D26" s="291">
        <f>D17/SUM(D12:D17)*100</f>
        <v>19.645591774228834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17.7</v>
      </c>
      <c r="C7" s="600">
        <v>16.2</v>
      </c>
      <c r="D7" s="600">
        <v>17.2</v>
      </c>
    </row>
    <row r="8" spans="1:6" x14ac:dyDescent="0.25">
      <c r="A8" s="695" t="s">
        <v>944</v>
      </c>
      <c r="B8" s="751">
        <v>25.9</v>
      </c>
      <c r="C8" s="751">
        <v>28.6</v>
      </c>
      <c r="D8" s="751">
        <v>24.6</v>
      </c>
    </row>
    <row r="9" spans="1:6" x14ac:dyDescent="0.25">
      <c r="A9" s="696" t="s">
        <v>224</v>
      </c>
      <c r="B9" s="752">
        <v>56.4</v>
      </c>
      <c r="C9" s="752">
        <v>55.2</v>
      </c>
      <c r="D9" s="752">
        <v>58.2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17.7</v>
      </c>
      <c r="C13" s="697">
        <f t="shared" ref="C13:D13" si="1">IF(ISBLANK(C7),"",C7)</f>
        <v>16.2</v>
      </c>
      <c r="D13" s="697">
        <f t="shared" si="1"/>
        <v>17.2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25.9</v>
      </c>
      <c r="C14" s="698">
        <f t="shared" si="2"/>
        <v>28.6</v>
      </c>
      <c r="D14" s="698">
        <f t="shared" si="2"/>
        <v>24.6</v>
      </c>
    </row>
    <row r="15" spans="1:6" x14ac:dyDescent="0.25">
      <c r="A15" s="702" t="s">
        <v>1630</v>
      </c>
      <c r="B15" s="699">
        <f t="shared" si="2"/>
        <v>56.4</v>
      </c>
      <c r="C15" s="699">
        <f t="shared" si="2"/>
        <v>55.2</v>
      </c>
      <c r="D15" s="699">
        <f t="shared" si="2"/>
        <v>58.2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17.7</v>
      </c>
      <c r="C18" s="697">
        <f t="shared" ref="C18:D18" si="4">IF(ISBLANK(C7),"",C7)</f>
        <v>16.2</v>
      </c>
      <c r="D18" s="697">
        <f t="shared" si="4"/>
        <v>17.2</v>
      </c>
    </row>
    <row r="19" spans="1:5" x14ac:dyDescent="0.25">
      <c r="A19" s="701" t="s">
        <v>1632</v>
      </c>
      <c r="B19" s="698">
        <f t="shared" ref="B19:D20" si="5">IF(ISBLANK(B8),"",B8)</f>
        <v>25.9</v>
      </c>
      <c r="C19" s="698">
        <f t="shared" si="5"/>
        <v>28.6</v>
      </c>
      <c r="D19" s="698">
        <f t="shared" si="5"/>
        <v>24.6</v>
      </c>
    </row>
    <row r="20" spans="1:5" x14ac:dyDescent="0.25">
      <c r="A20" s="702" t="s">
        <v>1633</v>
      </c>
      <c r="B20" s="699">
        <f t="shared" si="5"/>
        <v>56.4</v>
      </c>
      <c r="C20" s="699">
        <f t="shared" si="5"/>
        <v>55.2</v>
      </c>
      <c r="D20" s="699">
        <f t="shared" si="5"/>
        <v>58.2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111.3</v>
      </c>
      <c r="C5" s="611">
        <v>113.6</v>
      </c>
      <c r="D5" s="1030">
        <v>112.6</v>
      </c>
      <c r="F5" s="28"/>
      <c r="G5" s="693">
        <f>A5</f>
        <v>2020</v>
      </c>
      <c r="H5" s="669">
        <f>IF(ISBLANK(B5),"",B5)</f>
        <v>111.3</v>
      </c>
      <c r="I5" s="618">
        <f t="shared" ref="H5:I7" si="0">IF(ISBLANK(C5),"",C5)</f>
        <v>113.6</v>
      </c>
    </row>
    <row r="6" spans="1:10" x14ac:dyDescent="0.25">
      <c r="A6" s="749">
        <v>2021</v>
      </c>
      <c r="B6" s="601">
        <v>115.9</v>
      </c>
      <c r="C6" s="612">
        <v>112.4</v>
      </c>
      <c r="D6" s="946">
        <v>114.1</v>
      </c>
      <c r="F6" s="44"/>
      <c r="G6" s="693">
        <f t="shared" ref="G6:G7" si="1">A6</f>
        <v>2021</v>
      </c>
      <c r="H6" s="670">
        <f t="shared" si="0"/>
        <v>115.9</v>
      </c>
      <c r="I6" s="619">
        <f t="shared" si="0"/>
        <v>112.4</v>
      </c>
    </row>
    <row r="7" spans="1:10" x14ac:dyDescent="0.25">
      <c r="A7" s="750">
        <v>2022</v>
      </c>
      <c r="B7" s="601">
        <v>114.7</v>
      </c>
      <c r="C7" s="612">
        <v>120.1</v>
      </c>
      <c r="D7" s="946">
        <v>117.4</v>
      </c>
      <c r="F7" s="44"/>
      <c r="G7" s="693">
        <f t="shared" si="1"/>
        <v>2022</v>
      </c>
      <c r="H7" s="671">
        <f t="shared" si="0"/>
        <v>114.7</v>
      </c>
      <c r="I7" s="620">
        <f t="shared" si="0"/>
        <v>120.1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111.3</v>
      </c>
      <c r="I13" s="618">
        <f>IF(ISBLANK(C5),"",C5)</f>
        <v>113.6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115.9</v>
      </c>
      <c r="I14" s="619">
        <f t="shared" si="3"/>
        <v>112.4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114.7</v>
      </c>
      <c r="I15" s="620">
        <f t="shared" si="4"/>
        <v>120.1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Западнобачка област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2488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37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155104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62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8.6999999999999993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20.100000000000001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-11.3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74.14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45.7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179.8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2.4300000000000002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145457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146309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4513</v>
      </c>
      <c r="C63" s="548">
        <f>IF(ISBLANK('DEM2'!C7),"-",'DEM2'!C7)</f>
        <v>4837</v>
      </c>
      <c r="D63" s="548"/>
      <c r="E63" s="548">
        <f>IF(ISBLANK('DEM2'!D8),"-",'DEM2'!D8)</f>
        <v>4478</v>
      </c>
      <c r="F63" s="548">
        <f>IF(ISBLANK('DEM2'!C8),"-",'DEM2'!C8)</f>
        <v>4727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5766</v>
      </c>
      <c r="C64" s="317">
        <f>IF(ISBLANK('DEM2'!F7),"-",'DEM2'!F7)</f>
        <v>6059</v>
      </c>
      <c r="D64" s="789"/>
      <c r="E64" s="317">
        <f>IF(ISBLANK('DEM2'!G8),"-",'DEM2'!G8)</f>
        <v>5453</v>
      </c>
      <c r="F64" s="317">
        <f>IF(ISBLANK('DEM2'!F8),"-",'DEM2'!F8)</f>
        <v>5765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3277</v>
      </c>
      <c r="C65" s="345">
        <f>IF(ISBLANK('DEM2'!I7),"-",'DEM2'!I7)</f>
        <v>3502</v>
      </c>
      <c r="D65" s="393"/>
      <c r="E65" s="345">
        <f>IF(ISBLANK('DEM2'!J8),"-",'DEM2'!J8)</f>
        <v>2903</v>
      </c>
      <c r="F65" s="345">
        <f>IF(ISBLANK('DEM2'!I8),"-",'DEM2'!I8)</f>
        <v>3151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12711</v>
      </c>
      <c r="C66" s="348">
        <f>IF(ISBLANK('DEM2'!L7),"-",'DEM2'!L7)</f>
        <v>13509</v>
      </c>
      <c r="D66" s="394"/>
      <c r="E66" s="348">
        <f>IF(ISBLANK('DEM2'!M8),"-",'DEM2'!M8)</f>
        <v>12110</v>
      </c>
      <c r="F66" s="348">
        <f>IF(ISBLANK('DEM2'!L8),"-",'DEM2'!L8)</f>
        <v>12847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12595</v>
      </c>
      <c r="C67" s="345">
        <f>IF(ISBLANK('DEM2'!O7),"-",'DEM2'!O7)</f>
        <v>13714</v>
      </c>
      <c r="D67" s="393"/>
      <c r="E67" s="345">
        <f>IF(ISBLANK('DEM2'!P8),"-",'DEM2'!P8)</f>
        <v>10621</v>
      </c>
      <c r="F67" s="345">
        <f>IF(ISBLANK('DEM2'!O8),"-",'DEM2'!O8)</f>
        <v>11504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52588</v>
      </c>
      <c r="C68" s="317">
        <f>IF(ISBLANK('DEM2'!R7),"-",'DEM2'!R7)</f>
        <v>54869</v>
      </c>
      <c r="D68" s="395"/>
      <c r="E68" s="317">
        <f>IF(ISBLANK('DEM2'!S8),"-",'DEM2'!S8)</f>
        <v>47657</v>
      </c>
      <c r="F68" s="317">
        <f>IF(ISBLANK('DEM2'!R8),"-",'DEM2'!R8)</f>
        <v>49104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84871</v>
      </c>
      <c r="C69" s="463">
        <f>IF(ISBLANK('DEM2'!U7),"-",'DEM2'!U7)</f>
        <v>81524</v>
      </c>
      <c r="D69" s="799"/>
      <c r="E69" s="463">
        <f>IF(ISBLANK('DEM2'!V8),"-",'DEM2'!V8)</f>
        <v>79550</v>
      </c>
      <c r="F69" s="463">
        <f>IF(ISBLANK('DEM2'!U8),"-",'DEM2'!U8)</f>
        <v>75554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6.4</v>
      </c>
      <c r="G115" s="800">
        <f>IF(ISBLANK('DEM2'!E23),"-",'DEM2'!E23)</f>
        <v>17.3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1.6</v>
      </c>
      <c r="G116" s="407">
        <f>IF(ISBLANK('DEM2'!E24),"-",'DEM2'!E24)</f>
        <v>8.1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4.4000000000000004</v>
      </c>
      <c r="G117" s="801">
        <f>IF(ISBLANK('DEM2'!E25),"-",'DEM2'!E25)</f>
        <v>10.9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41943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48199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31.1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70449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10126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71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29.6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 t="str">
        <f>IF(ISBLANK(SIROMASTVO1!B7),"-",SIROMASTVO1!B7)</f>
        <v>-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34.299999999999997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10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20799683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134102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5292234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3117598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34121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5506794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35504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646327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4167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9268450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59756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9360635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60351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2085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5872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3083846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18337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16425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11251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71002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17933</v>
      </c>
      <c r="C300" s="808">
        <f>IF(ISBLANK(POLJ3!C4),"-",POLJ3!C4)</f>
        <v>3870</v>
      </c>
      <c r="D300" s="1153">
        <f>IF(ISBLANK(POLJ3!D4),"-",POLJ3!D4)</f>
        <v>14063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15806</v>
      </c>
      <c r="C301" s="789">
        <f>IF(ISBLANK(POLJ3!C5),"-",POLJ3!C5)</f>
        <v>9853</v>
      </c>
      <c r="D301" s="1154">
        <f>IF(ISBLANK(POLJ3!D5),"-",POLJ3!D5)</f>
        <v>5953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74</v>
      </c>
      <c r="C302" s="790">
        <f>IF(ISBLANK(POLJ3!C6),"-",POLJ3!C6)</f>
        <v>10</v>
      </c>
      <c r="D302" s="1155">
        <f>IF(ISBLANK(POLJ3!D6),"-",POLJ3!D6)</f>
        <v>64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2541</v>
      </c>
      <c r="C303" s="791">
        <f>IF(ISBLANK(POLJ3!C7),"-",POLJ3!C7)</f>
        <v>502</v>
      </c>
      <c r="D303" s="1164">
        <f>IF(ISBLANK(POLJ3!D7),"-",POLJ3!D7)</f>
        <v>2039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18337</v>
      </c>
      <c r="C304" s="807">
        <f>IF(ISBLANK(POLJ3!C8),"-",POLJ3!C8)</f>
        <v>3445</v>
      </c>
      <c r="D304" s="1122">
        <f>IF(ISBLANK(POLJ3!D8),"-",POLJ3!D8)</f>
        <v>14892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647.15</v>
      </c>
      <c r="C310" s="1123"/>
      <c r="D310" s="3"/>
      <c r="E310" s="5"/>
      <c r="F310" s="5"/>
      <c r="G310" s="815" t="s">
        <v>854</v>
      </c>
      <c r="H310" s="816">
        <f>IF(ISBLANK(POLJ2!H3),"-",POLJ2!H3)</f>
        <v>29812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179435.27</v>
      </c>
      <c r="C311" s="1124"/>
      <c r="D311" s="3"/>
      <c r="E311" s="5"/>
      <c r="F311" s="5"/>
      <c r="G311" s="810" t="s">
        <v>855</v>
      </c>
      <c r="H311" s="248">
        <f>IF(ISBLANK(POLJ2!H4),"-",POLJ2!H4)</f>
        <v>155919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1473.2</v>
      </c>
      <c r="C312" s="1124"/>
      <c r="D312" s="3"/>
      <c r="E312" s="5"/>
      <c r="F312" s="5"/>
      <c r="G312" s="810" t="s">
        <v>856</v>
      </c>
      <c r="H312" s="248">
        <f>IF(ISBLANK(POLJ2!H5),"-",POLJ2!H5)</f>
        <v>24981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103.45</v>
      </c>
      <c r="C313" s="1124"/>
      <c r="D313" s="3"/>
      <c r="E313" s="5"/>
      <c r="F313" s="5"/>
      <c r="G313" s="812" t="s">
        <v>857</v>
      </c>
      <c r="H313" s="249">
        <f>IF(ISBLANK(POLJ2!H6),"-",POLJ2!H6)</f>
        <v>702379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35.22</v>
      </c>
      <c r="C314" s="1124"/>
      <c r="D314" s="3"/>
      <c r="E314" s="5"/>
      <c r="F314" s="5"/>
      <c r="G314" s="814" t="s">
        <v>847</v>
      </c>
      <c r="H314" s="817">
        <f>IF(ISBLANK(POLJ2!H7),"-",POLJ2!H7)</f>
        <v>913091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9661.7800000000007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191356.07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5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64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839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26.5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4548</v>
      </c>
      <c r="I364" s="808">
        <f>IF(ISBLANK(OBRAZ2!I6),"-",OBRAZ2!I6)</f>
        <v>3194</v>
      </c>
      <c r="J364" s="808">
        <f>IF(ISBLANK(OBRAZ2!J6),"-",OBRAZ2!J6)</f>
        <v>1354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2148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15</v>
      </c>
      <c r="I365" s="416">
        <f>IF(ISBLANK(OBRAZ2!I7),"-",OBRAZ2!I7)</f>
        <v>15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65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86</v>
      </c>
      <c r="I366" s="807">
        <f>IF(ISBLANK(OBRAZ2!I8),"-",OBRAZ2!I8)</f>
        <v>86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1584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6.9788182831661087</v>
      </c>
      <c r="I375" s="850">
        <f>IF(ISBLANK(OBRAZ2!C12),"-",OBRAZ2!C21)</f>
        <v>4.5514511873350925</v>
      </c>
      <c r="J375" s="850">
        <f>IF(ISBLANK(OBRAZ2!D12),"-",OBRAZ2!D21)</f>
        <v>6.2349595274556986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57.034559643255299</v>
      </c>
      <c r="I377" s="851">
        <f>IF(ISBLANK(OBRAZ2!C14),"-",OBRAZ2!C23)</f>
        <v>60.466138962181184</v>
      </c>
      <c r="J377" s="851">
        <f>IF(ISBLANK(OBRAZ2!D14),"-",OBRAZ2!D23)</f>
        <v>59.111791730474728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15.295429208472685</v>
      </c>
      <c r="I379" s="851">
        <f>IF(ISBLANK(OBRAZ2!C16),"-",OBRAZ2!C25)</f>
        <v>16.710642040457344</v>
      </c>
      <c r="J379" s="851">
        <f>IF(ISBLANK(OBRAZ2!D16),"-",OBRAZ2!D25)</f>
        <v>15.007656967840735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20.691192865105908</v>
      </c>
      <c r="I380" s="852">
        <f>IF(ISBLANK(OBRAZ2!C17),"-",OBRAZ2!C26)</f>
        <v>18.271767810026386</v>
      </c>
      <c r="J380" s="852">
        <f>IF(ISBLANK(OBRAZ2!D17),"-",OBRAZ2!D26)</f>
        <v>19.645591774228834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43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5422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5659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25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96.5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1349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94.4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0.4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81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469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15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5101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>
        <f>IF(ISBLANK(OBRAZ7!B6),"-",OBRAZ7!B6)</f>
        <v>84.2</v>
      </c>
      <c r="D446" s="401"/>
      <c r="E446" s="346" t="str">
        <f>IF(LEN(OBRAZ7!C6)&gt;0,"(" &amp; OBRAZ7!C6 &amp; ")", "-")</f>
        <v>(2022)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1411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>
        <f>IF(ISBLANK(OBRAZ7!B8),"-",OBRAZ7!B8)</f>
        <v>92.8</v>
      </c>
      <c r="D448" s="401"/>
      <c r="E448" s="346" t="str">
        <f>IF(LEN(OBRAZ7!C8)&gt;0,"(" &amp; OBRAZ7!C8 &amp; ")", "-")</f>
        <v>(2022)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0.6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20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2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19706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4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22937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3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87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20826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373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2.4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0.9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0.16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2.2999999999999998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115.1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0.37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11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7.1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91.8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79.400000000000006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22046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14.2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41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538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3758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98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131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5.0999999999999996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0.4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4.7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8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325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0.8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8434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6.1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4136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17.399999999999999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2054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8.1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546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913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239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556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193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11.3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51.2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35.700000000000003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26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890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151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597.85900000000004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2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38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1559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68233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457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20554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15055.16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6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 t="str">
        <f>IF(ISBLANK(INDEKSI1!B6),"-",INDEKSI1!B6)</f>
        <v>-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 t="str">
        <f>IF(ISBLANK(INDEKSI1!B7),"-",INDEKSI1!B7)</f>
        <v>-</v>
      </c>
      <c r="D696" s="3"/>
      <c r="E696" s="5"/>
      <c r="F696" s="5"/>
      <c r="G696" s="837">
        <v>2012</v>
      </c>
      <c r="H696" s="835" t="str">
        <f>IF(ISBLANK(INDEKSI2!B5),"-",INDEKSI2!B5)</f>
        <v>-</v>
      </c>
      <c r="I696" s="835" t="str">
        <f>IF(ISBLANK(INDEKSI2!C5),"-",INDEKSI2!C5)</f>
        <v>-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 t="str">
        <f>IF(ISBLANK(INDEKSI1!B8),"-",INDEKSI1!B8)</f>
        <v>-</v>
      </c>
      <c r="D697" s="3"/>
      <c r="E697" s="5"/>
      <c r="F697" s="5"/>
      <c r="G697" s="838">
        <v>2013</v>
      </c>
      <c r="H697" s="559" t="str">
        <f>IF(ISBLANK(INDEKSI2!B6),"-",INDEKSI2!B6)</f>
        <v>-</v>
      </c>
      <c r="I697" s="559" t="str">
        <f>IF(ISBLANK(INDEKSI2!C6),"-",INDEKSI2!C6)</f>
        <v>-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 t="str">
        <f>IF(ISBLANK(INDEKSI2!B7),"-",INDEKSI2!B7)</f>
        <v>-</v>
      </c>
      <c r="I698" s="836" t="str">
        <f>IF(ISBLANK(INDEKSI2!C7),"-",INDEKSI2!C7)</f>
        <v>-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20553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13561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92545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36124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4.5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2.7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5</v>
      </c>
      <c r="C6" s="601">
        <v>64</v>
      </c>
      <c r="D6" s="612">
        <v>32</v>
      </c>
      <c r="E6" s="612">
        <v>32</v>
      </c>
      <c r="F6" s="1033">
        <v>800</v>
      </c>
      <c r="G6" s="612">
        <v>422</v>
      </c>
      <c r="H6" s="980">
        <v>378</v>
      </c>
      <c r="I6" s="1034">
        <v>24.5</v>
      </c>
      <c r="J6" s="612">
        <v>25.1</v>
      </c>
      <c r="K6" s="1035">
        <v>23.9</v>
      </c>
      <c r="L6" s="1033">
        <v>2071</v>
      </c>
      <c r="M6" s="612">
        <v>1109</v>
      </c>
      <c r="N6" s="1028">
        <v>962</v>
      </c>
      <c r="O6" s="1034">
        <v>59.6</v>
      </c>
      <c r="P6" s="612">
        <v>61.2</v>
      </c>
      <c r="Q6" s="1028">
        <v>57.8</v>
      </c>
      <c r="R6" s="1033">
        <v>1614</v>
      </c>
      <c r="S6" s="612">
        <v>858</v>
      </c>
      <c r="T6" s="1035">
        <v>756</v>
      </c>
    </row>
    <row r="7" spans="1:20" x14ac:dyDescent="0.25">
      <c r="A7" s="286">
        <v>2021</v>
      </c>
      <c r="B7" s="602">
        <v>5</v>
      </c>
      <c r="C7" s="601">
        <v>64</v>
      </c>
      <c r="D7" s="612">
        <v>32</v>
      </c>
      <c r="E7" s="612">
        <v>32</v>
      </c>
      <c r="F7" s="1033">
        <v>754</v>
      </c>
      <c r="G7" s="612">
        <v>389</v>
      </c>
      <c r="H7" s="980">
        <v>365</v>
      </c>
      <c r="I7" s="1034">
        <v>23.7</v>
      </c>
      <c r="J7" s="612">
        <v>23.8</v>
      </c>
      <c r="K7" s="1035">
        <v>23.5</v>
      </c>
      <c r="L7" s="1033">
        <v>2203</v>
      </c>
      <c r="M7" s="612">
        <v>1136</v>
      </c>
      <c r="N7" s="1028">
        <v>1067</v>
      </c>
      <c r="O7" s="1034">
        <v>64.5</v>
      </c>
      <c r="P7" s="612">
        <v>64.099999999999994</v>
      </c>
      <c r="Q7" s="1028">
        <v>65</v>
      </c>
      <c r="R7" s="1033">
        <v>1591</v>
      </c>
      <c r="S7" s="612">
        <v>842</v>
      </c>
      <c r="T7" s="1035">
        <v>749</v>
      </c>
    </row>
    <row r="8" spans="1:20" x14ac:dyDescent="0.25">
      <c r="A8" s="219">
        <v>2022</v>
      </c>
      <c r="B8" s="617">
        <v>5</v>
      </c>
      <c r="C8" s="947">
        <v>64</v>
      </c>
      <c r="D8" s="981">
        <v>32</v>
      </c>
      <c r="E8" s="981">
        <v>32</v>
      </c>
      <c r="F8" s="1036">
        <v>839</v>
      </c>
      <c r="G8" s="981">
        <v>413</v>
      </c>
      <c r="H8" s="979">
        <v>426</v>
      </c>
      <c r="I8" s="754">
        <v>26.5</v>
      </c>
      <c r="J8" s="981">
        <v>25.3</v>
      </c>
      <c r="K8" s="1037">
        <v>27.6</v>
      </c>
      <c r="L8" s="1036">
        <v>2148</v>
      </c>
      <c r="M8" s="981">
        <v>1081</v>
      </c>
      <c r="N8" s="691">
        <v>1067</v>
      </c>
      <c r="O8" s="754">
        <v>65</v>
      </c>
      <c r="P8" s="981">
        <v>64.099999999999994</v>
      </c>
      <c r="Q8" s="691">
        <v>65.900000000000006</v>
      </c>
      <c r="R8" s="1036">
        <v>1584</v>
      </c>
      <c r="S8" s="981">
        <v>825</v>
      </c>
      <c r="T8" s="1037">
        <v>759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43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5422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5659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25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96.5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1349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94.4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0.4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81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469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99.541031760602166</v>
      </c>
      <c r="C21" s="739">
        <f>B10/(B7+B10)*100</f>
        <v>0.45896823939783365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99.541031760602166</v>
      </c>
      <c r="C26" s="739">
        <f>C21</f>
        <v>0.45896823939783365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11</v>
      </c>
      <c r="C5" s="1095">
        <v>30</v>
      </c>
      <c r="D5" s="914" t="s">
        <v>5</v>
      </c>
      <c r="E5" s="211"/>
      <c r="F5" s="125">
        <v>2021</v>
      </c>
      <c r="G5" s="70">
        <v>41</v>
      </c>
      <c r="H5" s="55">
        <v>11</v>
      </c>
      <c r="I5" s="110">
        <v>30</v>
      </c>
      <c r="J5" s="70">
        <v>5</v>
      </c>
      <c r="K5" s="55">
        <v>3</v>
      </c>
      <c r="L5" s="110">
        <v>2</v>
      </c>
      <c r="M5" s="70">
        <v>5315</v>
      </c>
      <c r="N5" s="55">
        <v>5798</v>
      </c>
      <c r="O5" s="70">
        <v>34</v>
      </c>
      <c r="P5" s="110">
        <v>0</v>
      </c>
    </row>
    <row r="6" spans="1:16" x14ac:dyDescent="0.25">
      <c r="A6" s="923" t="s">
        <v>259</v>
      </c>
      <c r="B6" s="1096">
        <v>2</v>
      </c>
      <c r="C6" s="1097">
        <v>2</v>
      </c>
      <c r="D6" s="915" t="s">
        <v>5</v>
      </c>
      <c r="E6" s="254"/>
      <c r="F6" s="125">
        <v>2022</v>
      </c>
      <c r="G6" s="212">
        <v>41</v>
      </c>
      <c r="H6" s="58">
        <v>11</v>
      </c>
      <c r="I6" s="160">
        <v>30</v>
      </c>
      <c r="J6" s="212">
        <v>4</v>
      </c>
      <c r="K6" s="58">
        <v>2</v>
      </c>
      <c r="L6" s="160">
        <v>2</v>
      </c>
      <c r="M6" s="212">
        <v>5422</v>
      </c>
      <c r="N6" s="58">
        <v>5659</v>
      </c>
      <c r="O6" s="212">
        <v>25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43</v>
      </c>
      <c r="H7" s="94">
        <v>13</v>
      </c>
      <c r="I7" s="169">
        <v>30</v>
      </c>
      <c r="J7" s="167"/>
      <c r="K7" s="94"/>
      <c r="L7" s="169"/>
      <c r="M7" s="167">
        <v>5348</v>
      </c>
      <c r="N7" s="94">
        <v>5515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11</v>
      </c>
      <c r="C11" s="918">
        <f>IF(ISBLANK(C5),"",C5)</f>
        <v>30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2</v>
      </c>
      <c r="C12" s="921">
        <f>IF(ISBLANK(C6),"",C6)</f>
        <v>2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91.7</v>
      </c>
      <c r="C5" s="611">
        <v>91.3</v>
      </c>
      <c r="D5" s="945">
        <v>92.2</v>
      </c>
      <c r="E5" s="610"/>
      <c r="F5" s="611"/>
      <c r="G5" s="945"/>
      <c r="H5" s="610"/>
      <c r="I5" s="611"/>
      <c r="J5" s="945"/>
      <c r="K5" s="610">
        <v>1546</v>
      </c>
      <c r="L5" s="611">
        <v>775</v>
      </c>
      <c r="M5" s="945">
        <v>771</v>
      </c>
      <c r="N5" s="610">
        <v>95.4</v>
      </c>
      <c r="O5" s="611">
        <v>93.7</v>
      </c>
      <c r="P5" s="945">
        <v>97.2</v>
      </c>
      <c r="Q5" s="610">
        <v>0.3</v>
      </c>
      <c r="R5" s="611">
        <v>0.7</v>
      </c>
      <c r="S5" s="945">
        <v>0</v>
      </c>
    </row>
    <row r="6" spans="1:19" x14ac:dyDescent="0.25">
      <c r="A6" s="286">
        <v>2021</v>
      </c>
      <c r="B6" s="457">
        <v>91.8</v>
      </c>
      <c r="C6" s="458">
        <v>91.7</v>
      </c>
      <c r="D6" s="976">
        <v>91.9</v>
      </c>
      <c r="E6" s="457">
        <v>81</v>
      </c>
      <c r="F6" s="458">
        <v>53</v>
      </c>
      <c r="G6" s="976">
        <v>28</v>
      </c>
      <c r="H6" s="457">
        <v>461</v>
      </c>
      <c r="I6" s="458">
        <v>226</v>
      </c>
      <c r="J6" s="976">
        <v>235</v>
      </c>
      <c r="K6" s="457">
        <v>1463</v>
      </c>
      <c r="L6" s="458">
        <v>762</v>
      </c>
      <c r="M6" s="976">
        <v>701</v>
      </c>
      <c r="N6" s="457">
        <v>96.5</v>
      </c>
      <c r="O6" s="458">
        <v>97.1</v>
      </c>
      <c r="P6" s="976">
        <v>95.9</v>
      </c>
      <c r="Q6" s="457">
        <v>0.3</v>
      </c>
      <c r="R6" s="458">
        <v>0</v>
      </c>
      <c r="S6" s="976">
        <v>0.6</v>
      </c>
    </row>
    <row r="7" spans="1:19" x14ac:dyDescent="0.25">
      <c r="A7" s="286">
        <v>2022</v>
      </c>
      <c r="B7" s="601">
        <v>96.5</v>
      </c>
      <c r="C7" s="612">
        <v>96.7</v>
      </c>
      <c r="D7" s="980">
        <v>96.2</v>
      </c>
      <c r="E7" s="601">
        <v>93</v>
      </c>
      <c r="F7" s="612">
        <v>61</v>
      </c>
      <c r="G7" s="980">
        <v>32</v>
      </c>
      <c r="H7" s="601">
        <v>375</v>
      </c>
      <c r="I7" s="612">
        <v>171</v>
      </c>
      <c r="J7" s="980">
        <v>204</v>
      </c>
      <c r="K7" s="601">
        <v>1349</v>
      </c>
      <c r="L7" s="612">
        <v>702</v>
      </c>
      <c r="M7" s="980">
        <v>647</v>
      </c>
      <c r="N7" s="601">
        <v>94.4</v>
      </c>
      <c r="O7" s="612">
        <v>95</v>
      </c>
      <c r="P7" s="980">
        <v>93.8</v>
      </c>
      <c r="Q7" s="601">
        <v>0.4</v>
      </c>
      <c r="R7" s="612">
        <v>0.1</v>
      </c>
      <c r="S7" s="980">
        <v>0.8</v>
      </c>
    </row>
    <row r="8" spans="1:19" x14ac:dyDescent="0.25">
      <c r="A8" s="219">
        <v>2023</v>
      </c>
      <c r="B8" s="947"/>
      <c r="C8" s="981"/>
      <c r="D8" s="979"/>
      <c r="E8" s="947">
        <v>81</v>
      </c>
      <c r="F8" s="981">
        <v>59</v>
      </c>
      <c r="G8" s="979">
        <v>22</v>
      </c>
      <c r="H8" s="947">
        <v>469</v>
      </c>
      <c r="I8" s="981">
        <v>220</v>
      </c>
      <c r="J8" s="979">
        <v>249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15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>
        <v>84.2</v>
      </c>
      <c r="C6" s="913">
        <v>2022</v>
      </c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>
        <v>92.8</v>
      </c>
      <c r="C8" s="913">
        <v>2022</v>
      </c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0.6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20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5292234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34121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965</v>
      </c>
      <c r="C5" s="616">
        <v>641</v>
      </c>
      <c r="D5" s="616">
        <v>324</v>
      </c>
      <c r="E5" s="599">
        <v>3471</v>
      </c>
      <c r="F5" s="616">
        <v>1782</v>
      </c>
      <c r="G5" s="945">
        <v>1689</v>
      </c>
      <c r="H5" s="616">
        <v>965</v>
      </c>
      <c r="I5" s="616">
        <v>359</v>
      </c>
      <c r="J5" s="616">
        <v>606</v>
      </c>
      <c r="K5" s="217">
        <f>SUM(B5,E5,H5)</f>
        <v>5401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870</v>
      </c>
      <c r="C6" s="612">
        <v>537</v>
      </c>
      <c r="D6" s="946">
        <v>333</v>
      </c>
      <c r="E6" s="601">
        <v>3274</v>
      </c>
      <c r="F6" s="612">
        <v>1693</v>
      </c>
      <c r="G6" s="946">
        <v>1581</v>
      </c>
      <c r="H6" s="601">
        <v>952</v>
      </c>
      <c r="I6" s="612">
        <v>395</v>
      </c>
      <c r="J6" s="612">
        <v>557</v>
      </c>
      <c r="K6" s="218">
        <f>SUM(B6,E6,H6)</f>
        <v>5096</v>
      </c>
      <c r="M6" s="105" t="s">
        <v>284</v>
      </c>
      <c r="N6" s="171">
        <f>IF(ISBLANK(J7),"",J7)</f>
        <v>582</v>
      </c>
      <c r="O6" s="80">
        <f>IF(ISBLANK(I7),"",I7)</f>
        <v>391</v>
      </c>
      <c r="P6" s="211"/>
    </row>
    <row r="7" spans="1:17" ht="24.75" x14ac:dyDescent="0.25">
      <c r="A7" s="218">
        <v>2023</v>
      </c>
      <c r="B7" s="601">
        <v>917</v>
      </c>
      <c r="C7" s="612">
        <v>598</v>
      </c>
      <c r="D7" s="946">
        <v>319</v>
      </c>
      <c r="E7" s="601">
        <v>3211</v>
      </c>
      <c r="F7" s="612">
        <v>1654</v>
      </c>
      <c r="G7" s="946">
        <v>1557</v>
      </c>
      <c r="H7" s="601">
        <v>973</v>
      </c>
      <c r="I7" s="612">
        <v>391</v>
      </c>
      <c r="J7" s="612">
        <v>582</v>
      </c>
      <c r="K7" s="218">
        <f>SUM(B7,E7,H7)</f>
        <v>5101</v>
      </c>
      <c r="M7" s="106" t="s">
        <v>285</v>
      </c>
      <c r="N7" s="220">
        <f>IF(ISBLANK(G7),"",G7)</f>
        <v>1557</v>
      </c>
      <c r="O7" s="107">
        <f>IF(ISBLANK(F7),"",F7)</f>
        <v>1654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319</v>
      </c>
      <c r="O8" s="83">
        <f>IF(ISBLANK(C7),"",C7)</f>
        <v>598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582</v>
      </c>
      <c r="O13" s="80">
        <f>IF(ISBLANK(I7),"",I7)</f>
        <v>391</v>
      </c>
      <c r="P13" s="211"/>
    </row>
    <row r="14" spans="1:17" ht="27.75" customHeight="1" x14ac:dyDescent="0.25">
      <c r="M14" s="106" t="s">
        <v>515</v>
      </c>
      <c r="N14" s="220">
        <f>IF(ISBLANK(G7),"",G7)</f>
        <v>1557</v>
      </c>
      <c r="O14" s="107">
        <f>IF(ISBLANK(F7),"",F7)</f>
        <v>1654</v>
      </c>
      <c r="P14" s="211"/>
    </row>
    <row r="15" spans="1:17" ht="26.25" customHeight="1" x14ac:dyDescent="0.25">
      <c r="M15" s="108" t="s">
        <v>516</v>
      </c>
      <c r="N15" s="170">
        <f>IF(ISBLANK(D7),"",D7)</f>
        <v>319</v>
      </c>
      <c r="O15" s="83">
        <f>IF(ISBLANK(C7),"",C7)</f>
        <v>598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310</v>
      </c>
      <c r="C21" s="616">
        <v>210</v>
      </c>
      <c r="D21" s="616">
        <v>100</v>
      </c>
      <c r="E21" s="599">
        <v>839</v>
      </c>
      <c r="F21" s="616">
        <v>374</v>
      </c>
      <c r="G21" s="945">
        <v>465</v>
      </c>
      <c r="H21" s="616">
        <v>258</v>
      </c>
      <c r="I21" s="616">
        <v>108</v>
      </c>
      <c r="J21" s="616">
        <v>150</v>
      </c>
      <c r="K21" s="217">
        <f>SUM(B21,E21,H21)</f>
        <v>1407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348</v>
      </c>
      <c r="C22" s="1028">
        <v>228</v>
      </c>
      <c r="D22" s="980">
        <v>120</v>
      </c>
      <c r="E22" s="1034">
        <v>855</v>
      </c>
      <c r="F22" s="1028">
        <v>408</v>
      </c>
      <c r="G22" s="980">
        <v>447</v>
      </c>
      <c r="H22" s="1034">
        <v>268</v>
      </c>
      <c r="I22" s="1028">
        <v>100</v>
      </c>
      <c r="J22" s="1028">
        <v>168</v>
      </c>
      <c r="K22" s="218">
        <f>SUM(B22,E22,H22)</f>
        <v>1471</v>
      </c>
      <c r="M22" s="105" t="s">
        <v>284</v>
      </c>
      <c r="N22" s="171">
        <f>IF(ISBLANK(J23),"",J23)</f>
        <v>154</v>
      </c>
      <c r="O22" s="80">
        <f>IF(ISBLANK(I23),"",I23)</f>
        <v>85</v>
      </c>
      <c r="P22" s="211"/>
    </row>
    <row r="23" spans="1:17" ht="24.75" x14ac:dyDescent="0.25">
      <c r="A23" s="218">
        <v>2022</v>
      </c>
      <c r="B23" s="1034">
        <v>335</v>
      </c>
      <c r="C23" s="1028">
        <v>232</v>
      </c>
      <c r="D23" s="980">
        <v>103</v>
      </c>
      <c r="E23" s="1034">
        <v>837</v>
      </c>
      <c r="F23" s="1028">
        <v>408</v>
      </c>
      <c r="G23" s="980">
        <v>429</v>
      </c>
      <c r="H23" s="1034">
        <v>239</v>
      </c>
      <c r="I23" s="1028">
        <v>85</v>
      </c>
      <c r="J23" s="1028">
        <v>154</v>
      </c>
      <c r="K23" s="218">
        <f>SUM(B23,E23,H23)</f>
        <v>1411</v>
      </c>
      <c r="M23" s="106" t="s">
        <v>285</v>
      </c>
      <c r="N23" s="220">
        <f>IF(ISBLANK(G23),"",G23)</f>
        <v>429</v>
      </c>
      <c r="O23" s="107">
        <f>IF(ISBLANK(F23),"",F23)</f>
        <v>408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103</v>
      </c>
      <c r="O24" s="109">
        <f>IF(ISBLANK(C23),"",C23)</f>
        <v>232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154</v>
      </c>
      <c r="O29" s="80">
        <f>IF(ISBLANK(I23),"",I23)</f>
        <v>85</v>
      </c>
      <c r="P29" s="211"/>
    </row>
    <row r="30" spans="1:17" ht="27.75" customHeight="1" x14ac:dyDescent="0.25">
      <c r="M30" s="106" t="s">
        <v>515</v>
      </c>
      <c r="N30" s="220">
        <f>IF(ISBLANK(G23),"",G23)</f>
        <v>429</v>
      </c>
      <c r="O30" s="107">
        <f>IF(ISBLANK(F23),"",F23)</f>
        <v>408</v>
      </c>
      <c r="P30" s="211"/>
    </row>
    <row r="31" spans="1:17" ht="27.75" customHeight="1" x14ac:dyDescent="0.25">
      <c r="M31" s="108" t="s">
        <v>516</v>
      </c>
      <c r="N31" s="221">
        <f>IF(ISBLANK(D23),"",D23)</f>
        <v>103</v>
      </c>
      <c r="O31" s="109">
        <f>IF(ISBLANK(C23),"",C23)</f>
        <v>232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3117598</v>
      </c>
      <c r="D5" s="253"/>
    </row>
    <row r="6" spans="1:4" ht="30" x14ac:dyDescent="0.25">
      <c r="A6" s="686" t="s">
        <v>474</v>
      </c>
      <c r="B6" s="617">
        <v>2174636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>
        <v>81.099999999999994</v>
      </c>
      <c r="D5" s="611">
        <v>80.400000000000006</v>
      </c>
      <c r="E5" s="945">
        <v>81.900000000000006</v>
      </c>
      <c r="F5" s="610"/>
      <c r="G5" s="611"/>
      <c r="H5" s="945"/>
      <c r="I5" s="610">
        <v>0.1</v>
      </c>
      <c r="J5" s="611">
        <v>-0.4</v>
      </c>
      <c r="K5" s="945">
        <v>0.7</v>
      </c>
      <c r="L5" s="610">
        <v>80.400000000000006</v>
      </c>
      <c r="M5" s="611">
        <v>77.099999999999994</v>
      </c>
      <c r="N5" s="945">
        <v>83.9</v>
      </c>
    </row>
    <row r="6" spans="1:14" x14ac:dyDescent="0.25">
      <c r="A6" s="286">
        <v>2021</v>
      </c>
      <c r="B6" s="457">
        <v>16</v>
      </c>
      <c r="C6" s="457">
        <v>79.7</v>
      </c>
      <c r="D6" s="458">
        <v>79.400000000000006</v>
      </c>
      <c r="E6" s="976">
        <v>79.900000000000006</v>
      </c>
      <c r="F6" s="457">
        <v>13</v>
      </c>
      <c r="G6" s="458">
        <v>11</v>
      </c>
      <c r="H6" s="976">
        <v>2</v>
      </c>
      <c r="I6" s="457">
        <v>0.2</v>
      </c>
      <c r="J6" s="458">
        <v>0.1</v>
      </c>
      <c r="K6" s="976">
        <v>0.2</v>
      </c>
      <c r="L6" s="457">
        <v>84.8</v>
      </c>
      <c r="M6" s="458">
        <v>82.8</v>
      </c>
      <c r="N6" s="976">
        <v>87</v>
      </c>
    </row>
    <row r="7" spans="1:14" x14ac:dyDescent="0.25">
      <c r="A7" s="286">
        <v>2022</v>
      </c>
      <c r="B7" s="601">
        <v>16</v>
      </c>
      <c r="C7" s="601">
        <v>84.2</v>
      </c>
      <c r="D7" s="612">
        <v>83.3</v>
      </c>
      <c r="E7" s="980">
        <v>85.1</v>
      </c>
      <c r="F7" s="601">
        <v>20</v>
      </c>
      <c r="G7" s="612">
        <v>17</v>
      </c>
      <c r="H7" s="980">
        <v>3</v>
      </c>
      <c r="I7" s="601">
        <v>0.6</v>
      </c>
      <c r="J7" s="612">
        <v>0.8</v>
      </c>
      <c r="K7" s="980">
        <v>0.3</v>
      </c>
      <c r="L7" s="601">
        <v>92.8</v>
      </c>
      <c r="M7" s="612">
        <v>91.1</v>
      </c>
      <c r="N7" s="980">
        <v>94.8</v>
      </c>
    </row>
    <row r="8" spans="1:14" x14ac:dyDescent="0.25">
      <c r="A8" s="219">
        <v>2023</v>
      </c>
      <c r="B8" s="947">
        <v>15</v>
      </c>
      <c r="C8" s="947"/>
      <c r="D8" s="981"/>
      <c r="E8" s="979"/>
      <c r="F8" s="947">
        <v>20</v>
      </c>
      <c r="G8" s="981">
        <v>16</v>
      </c>
      <c r="H8" s="979">
        <v>4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165</v>
      </c>
      <c r="C5" s="207">
        <v>138</v>
      </c>
      <c r="G5" s="113"/>
      <c r="H5" s="174" t="s">
        <v>586</v>
      </c>
      <c r="I5" s="207">
        <v>148</v>
      </c>
      <c r="J5" s="207">
        <v>143</v>
      </c>
    </row>
    <row r="6" spans="1:13" ht="15" customHeight="1" x14ac:dyDescent="0.25">
      <c r="A6" s="175" t="s">
        <v>587</v>
      </c>
      <c r="B6" s="208">
        <v>3293</v>
      </c>
      <c r="C6" s="208">
        <v>748</v>
      </c>
      <c r="G6" s="113"/>
      <c r="H6" s="175" t="s">
        <v>587</v>
      </c>
      <c r="I6" s="208">
        <v>1082</v>
      </c>
      <c r="J6" s="208">
        <v>401</v>
      </c>
    </row>
    <row r="7" spans="1:13" ht="15" customHeight="1" x14ac:dyDescent="0.25">
      <c r="A7" s="175" t="s">
        <v>588</v>
      </c>
      <c r="B7" s="208">
        <v>12599</v>
      </c>
      <c r="C7" s="208">
        <v>5671</v>
      </c>
      <c r="G7" s="113"/>
      <c r="H7" s="175" t="s">
        <v>588</v>
      </c>
      <c r="I7" s="208">
        <v>4696</v>
      </c>
      <c r="J7" s="208">
        <v>1807</v>
      </c>
    </row>
    <row r="8" spans="1:13" ht="15" customHeight="1" x14ac:dyDescent="0.25">
      <c r="A8" s="175" t="s">
        <v>589</v>
      </c>
      <c r="B8" s="208">
        <v>20185</v>
      </c>
      <c r="C8" s="208">
        <v>16939</v>
      </c>
      <c r="G8" s="113"/>
      <c r="H8" s="175" t="s">
        <v>589</v>
      </c>
      <c r="I8" s="208">
        <v>15177</v>
      </c>
      <c r="J8" s="208">
        <v>11847</v>
      </c>
    </row>
    <row r="9" spans="1:13" ht="15" customHeight="1" x14ac:dyDescent="0.25">
      <c r="A9" s="175" t="s">
        <v>590</v>
      </c>
      <c r="B9" s="208">
        <v>39125</v>
      </c>
      <c r="C9" s="208">
        <v>46787</v>
      </c>
      <c r="G9" s="113"/>
      <c r="H9" s="175" t="s">
        <v>590</v>
      </c>
      <c r="I9" s="208">
        <v>37566</v>
      </c>
      <c r="J9" s="208">
        <v>42096</v>
      </c>
    </row>
    <row r="10" spans="1:13" ht="15" customHeight="1" x14ac:dyDescent="0.25">
      <c r="A10" s="175" t="s">
        <v>591</v>
      </c>
      <c r="B10" s="208">
        <v>3155</v>
      </c>
      <c r="C10" s="208">
        <v>3337</v>
      </c>
      <c r="G10" s="113"/>
      <c r="H10" s="175" t="s">
        <v>591</v>
      </c>
      <c r="I10" s="208">
        <v>3132</v>
      </c>
      <c r="J10" s="208">
        <v>2628</v>
      </c>
    </row>
    <row r="11" spans="1:13" ht="15" customHeight="1" x14ac:dyDescent="0.25">
      <c r="A11" s="176" t="s">
        <v>592</v>
      </c>
      <c r="B11" s="209">
        <v>5801</v>
      </c>
      <c r="C11" s="209">
        <v>5262</v>
      </c>
      <c r="G11" s="113"/>
      <c r="H11" s="176" t="s">
        <v>592</v>
      </c>
      <c r="I11" s="209">
        <v>7509</v>
      </c>
      <c r="J11" s="209">
        <v>5888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165</v>
      </c>
      <c r="C17" s="178">
        <f>IF(ISBLANK(C5),"0",C5)</f>
        <v>138</v>
      </c>
      <c r="G17" s="113"/>
      <c r="H17" s="174" t="s">
        <v>586</v>
      </c>
      <c r="I17" s="177">
        <f>IF(ISBLANK(I5),"0",I5)</f>
        <v>148</v>
      </c>
      <c r="J17" s="178">
        <f>IF(ISBLANK(J5),"0",J5)</f>
        <v>143</v>
      </c>
    </row>
    <row r="18" spans="1:13" ht="15" customHeight="1" x14ac:dyDescent="0.25">
      <c r="A18" s="175" t="s">
        <v>587</v>
      </c>
      <c r="B18" s="179">
        <f t="shared" ref="B18:C18" si="0">IF(ISBLANK(B6),"0",B6)</f>
        <v>3293</v>
      </c>
      <c r="C18" s="180">
        <f t="shared" si="0"/>
        <v>748</v>
      </c>
      <c r="G18" s="113"/>
      <c r="H18" s="175" t="s">
        <v>587</v>
      </c>
      <c r="I18" s="179">
        <f t="shared" ref="I18:J18" si="1">IF(ISBLANK(I6),"0",I6)</f>
        <v>1082</v>
      </c>
      <c r="J18" s="180">
        <f t="shared" si="1"/>
        <v>401</v>
      </c>
    </row>
    <row r="19" spans="1:13" ht="15" customHeight="1" x14ac:dyDescent="0.25">
      <c r="A19" s="175" t="s">
        <v>588</v>
      </c>
      <c r="B19" s="179">
        <f t="shared" ref="B19:C19" si="2">IF(ISBLANK(B7),"0",B7)</f>
        <v>12599</v>
      </c>
      <c r="C19" s="180">
        <f t="shared" si="2"/>
        <v>5671</v>
      </c>
      <c r="G19" s="113"/>
      <c r="H19" s="175" t="s">
        <v>588</v>
      </c>
      <c r="I19" s="179">
        <f t="shared" ref="I19:J19" si="3">IF(ISBLANK(I7),"0",I7)</f>
        <v>4696</v>
      </c>
      <c r="J19" s="180">
        <f t="shared" si="3"/>
        <v>1807</v>
      </c>
    </row>
    <row r="20" spans="1:13" ht="15" customHeight="1" x14ac:dyDescent="0.25">
      <c r="A20" s="175" t="s">
        <v>589</v>
      </c>
      <c r="B20" s="179">
        <f t="shared" ref="B20:C20" si="4">IF(ISBLANK(B8),"0",B8)</f>
        <v>20185</v>
      </c>
      <c r="C20" s="180">
        <f t="shared" si="4"/>
        <v>16939</v>
      </c>
      <c r="G20" s="113"/>
      <c r="H20" s="175" t="s">
        <v>589</v>
      </c>
      <c r="I20" s="179">
        <f t="shared" ref="I20:J20" si="5">IF(ISBLANK(I8),"0",I8)</f>
        <v>15177</v>
      </c>
      <c r="J20" s="180">
        <f t="shared" si="5"/>
        <v>11847</v>
      </c>
    </row>
    <row r="21" spans="1:13" ht="15" customHeight="1" x14ac:dyDescent="0.25">
      <c r="A21" s="175" t="s">
        <v>590</v>
      </c>
      <c r="B21" s="179">
        <f t="shared" ref="B21:C21" si="6">IF(ISBLANK(B9),"0",B9)</f>
        <v>39125</v>
      </c>
      <c r="C21" s="180">
        <f t="shared" si="6"/>
        <v>46787</v>
      </c>
      <c r="G21" s="113"/>
      <c r="H21" s="175" t="s">
        <v>590</v>
      </c>
      <c r="I21" s="179">
        <f t="shared" ref="I21:J21" si="7">IF(ISBLANK(I9),"0",I9)</f>
        <v>37566</v>
      </c>
      <c r="J21" s="180">
        <f t="shared" si="7"/>
        <v>42096</v>
      </c>
    </row>
    <row r="22" spans="1:13" ht="15" customHeight="1" x14ac:dyDescent="0.25">
      <c r="A22" s="175" t="s">
        <v>591</v>
      </c>
      <c r="B22" s="179">
        <f t="shared" ref="B22:C22" si="8">IF(ISBLANK(B10),"0",B10)</f>
        <v>3155</v>
      </c>
      <c r="C22" s="180">
        <f t="shared" si="8"/>
        <v>3337</v>
      </c>
      <c r="G22" s="113"/>
      <c r="H22" s="175" t="s">
        <v>591</v>
      </c>
      <c r="I22" s="179">
        <f t="shared" ref="I22:J22" si="9">IF(ISBLANK(I10),"0",I10)</f>
        <v>3132</v>
      </c>
      <c r="J22" s="180">
        <f t="shared" si="9"/>
        <v>2628</v>
      </c>
    </row>
    <row r="23" spans="1:13" ht="15" customHeight="1" x14ac:dyDescent="0.25">
      <c r="A23" s="176" t="s">
        <v>592</v>
      </c>
      <c r="B23" s="181">
        <f t="shared" ref="B23:C23" si="10">IF(ISBLANK(B11),"0",B11)</f>
        <v>5801</v>
      </c>
      <c r="C23" s="182">
        <f t="shared" si="10"/>
        <v>5262</v>
      </c>
      <c r="G23" s="113"/>
      <c r="H23" s="176" t="s">
        <v>592</v>
      </c>
      <c r="I23" s="181">
        <f t="shared" ref="I23:J23" si="11">IF(ISBLANK(I11),"0",I11)</f>
        <v>7509</v>
      </c>
      <c r="J23" s="182">
        <f t="shared" si="11"/>
        <v>5888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0.19567615004210001</v>
      </c>
      <c r="C29" s="184">
        <f>C17/SUM(C17:C23)*100</f>
        <v>0.17494485433939302</v>
      </c>
      <c r="D29" s="253"/>
      <c r="E29" s="253"/>
      <c r="G29" s="113"/>
      <c r="H29" s="174" t="s">
        <v>593</v>
      </c>
      <c r="I29" s="184">
        <f>I17/SUM(I17:I23)*100</f>
        <v>0.2135334006636849</v>
      </c>
      <c r="J29" s="184">
        <f>J17/SUM(J17:J23)*100</f>
        <v>0.22064496219719182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3.905221588415972</v>
      </c>
      <c r="C30" s="185">
        <f>C18/SUM(C17:C23)*100</f>
        <v>0.94825181917294188</v>
      </c>
      <c r="D30" s="253"/>
      <c r="E30" s="253"/>
      <c r="G30" s="113"/>
      <c r="H30" s="175" t="s">
        <v>594</v>
      </c>
      <c r="I30" s="185">
        <f>I18/SUM(I17:I23)*100</f>
        <v>1.5611022940412638</v>
      </c>
      <c r="J30" s="185">
        <f>J18/SUM(J17:J23)*100</f>
        <v>0.61873167721030708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14.941356450790414</v>
      </c>
      <c r="C31" s="185">
        <f>C19/SUM(C17:C23)*100</f>
        <v>7.1892193402804185</v>
      </c>
      <c r="D31" s="253"/>
      <c r="E31" s="253"/>
      <c r="G31" s="113"/>
      <c r="H31" s="175" t="s">
        <v>595</v>
      </c>
      <c r="I31" s="185">
        <f>I19/SUM(I17:I23)*100</f>
        <v>6.7753570913288126</v>
      </c>
      <c r="J31" s="185">
        <f>J19/SUM(J17:J23)*100</f>
        <v>2.7881499768554234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23.937715688483568</v>
      </c>
      <c r="C32" s="185">
        <f>C20/SUM(C17:C23)*100</f>
        <v>21.473847011992596</v>
      </c>
      <c r="D32" s="253"/>
      <c r="E32" s="253"/>
      <c r="G32" s="113"/>
      <c r="H32" s="175" t="s">
        <v>596</v>
      </c>
      <c r="I32" s="185">
        <f>I20/SUM(I17:I23)*100</f>
        <v>21.897273120761795</v>
      </c>
      <c r="J32" s="185">
        <f>J20/SUM(J17:J23)*100</f>
        <v>18.27958648356735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46.398965881194933</v>
      </c>
      <c r="C33" s="185">
        <f>C21/SUM(C17:C23)*100</f>
        <v>59.312644202733203</v>
      </c>
      <c r="D33" s="253"/>
      <c r="E33" s="253"/>
      <c r="G33" s="113"/>
      <c r="H33" s="175" t="s">
        <v>597</v>
      </c>
      <c r="I33" s="185">
        <f>I21/SUM(I17:I23)*100</f>
        <v>54.199971144135048</v>
      </c>
      <c r="J33" s="185">
        <f>J21/SUM(J17:J23)*100</f>
        <v>64.952939361209701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3.7415651720171241</v>
      </c>
      <c r="C34" s="185">
        <f>C22/SUM(C17:C23)*100</f>
        <v>4.2303694125402496</v>
      </c>
      <c r="D34" s="253"/>
      <c r="E34" s="253"/>
      <c r="G34" s="113"/>
      <c r="H34" s="175" t="s">
        <v>598</v>
      </c>
      <c r="I34" s="185">
        <f>I22/SUM(I17:I23)*100</f>
        <v>4.5188284518828459</v>
      </c>
      <c r="J34" s="185">
        <f>J22/SUM(J17:J23)*100</f>
        <v>4.0549297947847558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6.8794990690558917</v>
      </c>
      <c r="C35" s="186">
        <f>C23/SUM(C17:C23)*100</f>
        <v>6.6707233589412036</v>
      </c>
      <c r="D35" s="253"/>
      <c r="E35" s="253"/>
      <c r="G35" s="113"/>
      <c r="H35" s="176" t="s">
        <v>599</v>
      </c>
      <c r="I35" s="186">
        <f>I23/SUM(I17:I23)*100</f>
        <v>10.833934497186554</v>
      </c>
      <c r="J35" s="186">
        <f>J23/SUM(J17:J23)*100</f>
        <v>9.085017744175282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0.19567615004210001</v>
      </c>
      <c r="C41" s="184">
        <f t="shared" si="12"/>
        <v>0.17494485433939302</v>
      </c>
      <c r="G41" s="113"/>
      <c r="H41" s="174" t="s">
        <v>601</v>
      </c>
      <c r="I41" s="184">
        <f t="shared" ref="I41:J41" si="13">I29</f>
        <v>0.2135334006636849</v>
      </c>
      <c r="J41" s="184">
        <f t="shared" si="13"/>
        <v>0.22064496219719182</v>
      </c>
    </row>
    <row r="42" spans="1:12" x14ac:dyDescent="0.25">
      <c r="A42" s="175" t="s">
        <v>602</v>
      </c>
      <c r="B42" s="185">
        <f t="shared" si="12"/>
        <v>3.905221588415972</v>
      </c>
      <c r="C42" s="185">
        <f t="shared" si="12"/>
        <v>0.94825181917294188</v>
      </c>
      <c r="G42" s="113"/>
      <c r="H42" s="175" t="s">
        <v>602</v>
      </c>
      <c r="I42" s="185">
        <f t="shared" ref="I42:J42" si="14">I30</f>
        <v>1.5611022940412638</v>
      </c>
      <c r="J42" s="185">
        <f t="shared" si="14"/>
        <v>0.61873167721030708</v>
      </c>
    </row>
    <row r="43" spans="1:12" x14ac:dyDescent="0.25">
      <c r="A43" s="175" t="s">
        <v>603</v>
      </c>
      <c r="B43" s="185">
        <f t="shared" si="12"/>
        <v>14.941356450790414</v>
      </c>
      <c r="C43" s="185">
        <f t="shared" si="12"/>
        <v>7.1892193402804185</v>
      </c>
      <c r="G43" s="113"/>
      <c r="H43" s="175" t="s">
        <v>603</v>
      </c>
      <c r="I43" s="185">
        <f t="shared" ref="I43:J43" si="15">I31</f>
        <v>6.7753570913288126</v>
      </c>
      <c r="J43" s="185">
        <f t="shared" si="15"/>
        <v>2.7881499768554234</v>
      </c>
    </row>
    <row r="44" spans="1:12" x14ac:dyDescent="0.25">
      <c r="A44" s="175" t="s">
        <v>604</v>
      </c>
      <c r="B44" s="185">
        <f t="shared" si="12"/>
        <v>23.937715688483568</v>
      </c>
      <c r="C44" s="185">
        <f t="shared" si="12"/>
        <v>21.473847011992596</v>
      </c>
      <c r="G44" s="113"/>
      <c r="H44" s="175" t="s">
        <v>604</v>
      </c>
      <c r="I44" s="185">
        <f t="shared" ref="I44:J44" si="16">I32</f>
        <v>21.897273120761795</v>
      </c>
      <c r="J44" s="185">
        <f t="shared" si="16"/>
        <v>18.27958648356735</v>
      </c>
    </row>
    <row r="45" spans="1:12" x14ac:dyDescent="0.25">
      <c r="A45" s="175" t="s">
        <v>605</v>
      </c>
      <c r="B45" s="185">
        <f t="shared" si="12"/>
        <v>46.398965881194933</v>
      </c>
      <c r="C45" s="185">
        <f t="shared" si="12"/>
        <v>59.312644202733203</v>
      </c>
      <c r="G45" s="113"/>
      <c r="H45" s="175" t="s">
        <v>605</v>
      </c>
      <c r="I45" s="185">
        <f t="shared" ref="I45:J45" si="17">I33</f>
        <v>54.199971144135048</v>
      </c>
      <c r="J45" s="185">
        <f t="shared" si="17"/>
        <v>64.952939361209701</v>
      </c>
    </row>
    <row r="46" spans="1:12" x14ac:dyDescent="0.25">
      <c r="A46" s="175" t="s">
        <v>606</v>
      </c>
      <c r="B46" s="185">
        <f t="shared" si="12"/>
        <v>3.7415651720171241</v>
      </c>
      <c r="C46" s="185">
        <f t="shared" si="12"/>
        <v>4.2303694125402496</v>
      </c>
      <c r="G46" s="113"/>
      <c r="H46" s="175" t="s">
        <v>606</v>
      </c>
      <c r="I46" s="185">
        <f t="shared" ref="I46:J46" si="18">I34</f>
        <v>4.5188284518828459</v>
      </c>
      <c r="J46" s="185">
        <f t="shared" si="18"/>
        <v>4.0549297947847558</v>
      </c>
    </row>
    <row r="47" spans="1:12" x14ac:dyDescent="0.25">
      <c r="A47" s="176" t="s">
        <v>607</v>
      </c>
      <c r="B47" s="186">
        <f t="shared" si="12"/>
        <v>6.8794990690558917</v>
      </c>
      <c r="C47" s="186">
        <f t="shared" si="12"/>
        <v>6.6707233589412036</v>
      </c>
      <c r="G47" s="113"/>
      <c r="H47" s="176" t="s">
        <v>607</v>
      </c>
      <c r="I47" s="186">
        <f t="shared" ref="I47:J47" si="19">I35</f>
        <v>10.833934497186554</v>
      </c>
      <c r="J47" s="186">
        <f t="shared" si="19"/>
        <v>9.085017744175282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47358</v>
      </c>
      <c r="C5" s="207">
        <v>40142</v>
      </c>
      <c r="D5" s="253"/>
      <c r="E5" s="253"/>
      <c r="F5" s="1003"/>
      <c r="H5" s="174" t="s">
        <v>624</v>
      </c>
      <c r="I5" s="207">
        <v>19113</v>
      </c>
      <c r="J5" s="207">
        <v>15695</v>
      </c>
    </row>
    <row r="6" spans="1:10" ht="15" customHeight="1" x14ac:dyDescent="0.25">
      <c r="A6" s="175" t="s">
        <v>625</v>
      </c>
      <c r="B6" s="208">
        <v>13307</v>
      </c>
      <c r="C6" s="208">
        <v>14119</v>
      </c>
      <c r="D6" s="253"/>
      <c r="E6" s="253"/>
      <c r="F6" s="1003"/>
      <c r="H6" s="175" t="s">
        <v>625</v>
      </c>
      <c r="I6" s="208">
        <v>23911</v>
      </c>
      <c r="J6" s="208">
        <v>26398</v>
      </c>
    </row>
    <row r="7" spans="1:10" ht="15" customHeight="1" x14ac:dyDescent="0.25">
      <c r="A7" s="176" t="s">
        <v>626</v>
      </c>
      <c r="B7" s="209">
        <v>23658</v>
      </c>
      <c r="C7" s="209">
        <v>24621</v>
      </c>
      <c r="D7" s="253"/>
      <c r="E7" s="253"/>
      <c r="F7" s="1003"/>
      <c r="H7" s="175" t="s">
        <v>626</v>
      </c>
      <c r="I7" s="208">
        <v>26110</v>
      </c>
      <c r="J7" s="208">
        <v>22527</v>
      </c>
    </row>
    <row r="8" spans="1:10" x14ac:dyDescent="0.25">
      <c r="D8" s="253"/>
      <c r="E8" s="253"/>
      <c r="F8" s="1003"/>
      <c r="H8" s="176" t="s">
        <v>2351</v>
      </c>
      <c r="I8" s="209">
        <v>176</v>
      </c>
      <c r="J8" s="209">
        <v>190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47358</v>
      </c>
      <c r="C13" s="178">
        <f>IF(ISBLANK(C5),"0",C5)</f>
        <v>40142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13307</v>
      </c>
      <c r="C14" s="180">
        <f t="shared" si="0"/>
        <v>14119</v>
      </c>
      <c r="D14" s="253"/>
      <c r="E14" s="253"/>
      <c r="F14" s="1003"/>
      <c r="H14" s="174" t="s">
        <v>624</v>
      </c>
      <c r="I14" s="177">
        <f>IF(ISBLANK(I5),"0",I5)</f>
        <v>19113</v>
      </c>
      <c r="J14" s="178">
        <f>IF(ISBLANK(J5),"0",J5)</f>
        <v>15695</v>
      </c>
    </row>
    <row r="15" spans="1:10" ht="15" customHeight="1" x14ac:dyDescent="0.25">
      <c r="A15" s="176" t="s">
        <v>626</v>
      </c>
      <c r="B15" s="181">
        <f t="shared" si="0"/>
        <v>23658</v>
      </c>
      <c r="C15" s="182">
        <f t="shared" si="0"/>
        <v>24621</v>
      </c>
      <c r="D15" s="253"/>
      <c r="E15" s="253"/>
      <c r="F15" s="1003"/>
      <c r="H15" s="175" t="s">
        <v>625</v>
      </c>
      <c r="I15" s="179">
        <f t="shared" ref="I15:J15" si="1">IF(ISBLANK(I6),"0",I6)</f>
        <v>23911</v>
      </c>
      <c r="J15" s="180">
        <f t="shared" si="1"/>
        <v>26398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26110</v>
      </c>
      <c r="J16" s="180">
        <f t="shared" si="2"/>
        <v>22527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176</v>
      </c>
      <c r="J17" s="182">
        <f t="shared" si="3"/>
        <v>190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56.162612810265287</v>
      </c>
      <c r="C21" s="184">
        <f>C13/SUM(C13:C15)*100</f>
        <v>50.888669151390687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15.78098502188015</v>
      </c>
      <c r="C22" s="185">
        <f>C14/SUM(C13:C15)*100</f>
        <v>17.898886945057175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28.056402167854561</v>
      </c>
      <c r="C23" s="186">
        <f>C15/SUM(C13:C15)*100</f>
        <v>31.212443903552138</v>
      </c>
      <c r="D23" s="253"/>
      <c r="E23" s="253"/>
      <c r="F23" s="1003"/>
      <c r="H23" s="174" t="s">
        <v>629</v>
      </c>
      <c r="I23" s="184">
        <f>I14/SUM(I14:I17)*100</f>
        <v>27.576107343817629</v>
      </c>
      <c r="J23" s="184">
        <f>J14/SUM(J14:J17)*100</f>
        <v>24.216941829964512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34.49862934641466</v>
      </c>
      <c r="J24" s="185">
        <f>J15/SUM(J14:J17)*100</f>
        <v>40.731368615954331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37.671331698167656</v>
      </c>
      <c r="J25" s="185">
        <f>J16/SUM(J14:J17)*100</f>
        <v>34.758524918993984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0.25393161160005773</v>
      </c>
      <c r="J26" s="186">
        <f>J17/SUM(J14:J17)*100</f>
        <v>0.29316463508717794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56.162612810265287</v>
      </c>
      <c r="C29" s="189">
        <f t="shared" si="4"/>
        <v>50.888669151390687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15.78098502188015</v>
      </c>
      <c r="C30" s="192">
        <f t="shared" si="4"/>
        <v>17.898886945057175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28.056402167854561</v>
      </c>
      <c r="C31" s="195">
        <f t="shared" si="4"/>
        <v>31.212443903552138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27.576107343817629</v>
      </c>
      <c r="J32" s="189">
        <f>J23</f>
        <v>24.216941829964512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34.49862934641466</v>
      </c>
      <c r="J33" s="192">
        <f t="shared" si="5"/>
        <v>40.731368615954331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37.671331698167656</v>
      </c>
      <c r="J34" s="192">
        <f t="shared" si="6"/>
        <v>34.758524918993984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0.25393161160005773</v>
      </c>
      <c r="J35" s="195">
        <f t="shared" si="7"/>
        <v>0.29316463508717794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2488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37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155104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62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8.6999999999999993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20.100000000000001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-11.3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74.14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45.7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179.8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12</v>
      </c>
      <c r="C5" s="655">
        <v>14</v>
      </c>
      <c r="E5" s="28"/>
      <c r="J5" s="654" t="s">
        <v>542</v>
      </c>
      <c r="K5" s="669">
        <f>IF(ISBLANK(B5),"",B5)</f>
        <v>12</v>
      </c>
      <c r="L5" s="618">
        <f>IF(ISBLANK(C5),"",C5)</f>
        <v>14</v>
      </c>
      <c r="N5" s="28"/>
    </row>
    <row r="6" spans="1:15" x14ac:dyDescent="0.25">
      <c r="A6" s="656" t="s">
        <v>543</v>
      </c>
      <c r="B6" s="657">
        <v>19</v>
      </c>
      <c r="C6" s="657">
        <v>18</v>
      </c>
      <c r="E6" s="44"/>
      <c r="J6" s="656" t="s">
        <v>543</v>
      </c>
      <c r="K6" s="670">
        <f t="shared" ref="K6:K10" si="0">IF(ISBLANK(B6),"",B6)</f>
        <v>19</v>
      </c>
      <c r="L6" s="619">
        <f t="shared" ref="L6:L10" si="1">IF(ISBLANK(C6),"",C6)</f>
        <v>18</v>
      </c>
      <c r="N6" s="44"/>
    </row>
    <row r="7" spans="1:15" x14ac:dyDescent="0.25">
      <c r="A7" s="656" t="s">
        <v>641</v>
      </c>
      <c r="B7" s="657">
        <v>78</v>
      </c>
      <c r="C7" s="657">
        <v>83</v>
      </c>
      <c r="E7" s="44"/>
      <c r="J7" s="656" t="s">
        <v>641</v>
      </c>
      <c r="K7" s="670">
        <f t="shared" si="0"/>
        <v>78</v>
      </c>
      <c r="L7" s="619">
        <f t="shared" si="1"/>
        <v>83</v>
      </c>
      <c r="N7" s="44"/>
    </row>
    <row r="8" spans="1:15" x14ac:dyDescent="0.25">
      <c r="A8" s="650" t="s">
        <v>642</v>
      </c>
      <c r="B8" s="651">
        <v>79</v>
      </c>
      <c r="C8" s="651">
        <v>71</v>
      </c>
      <c r="E8" s="21"/>
      <c r="J8" s="650" t="s">
        <v>642</v>
      </c>
      <c r="K8" s="670">
        <f t="shared" si="0"/>
        <v>79</v>
      </c>
      <c r="L8" s="619">
        <f t="shared" si="1"/>
        <v>71</v>
      </c>
      <c r="N8" s="21"/>
    </row>
    <row r="9" spans="1:15" x14ac:dyDescent="0.25">
      <c r="A9" s="650" t="s">
        <v>643</v>
      </c>
      <c r="B9" s="651">
        <v>250</v>
      </c>
      <c r="C9" s="651">
        <v>119</v>
      </c>
      <c r="E9" s="21"/>
      <c r="J9" s="650" t="s">
        <v>643</v>
      </c>
      <c r="K9" s="670">
        <f t="shared" si="0"/>
        <v>250</v>
      </c>
      <c r="L9" s="619">
        <f t="shared" si="1"/>
        <v>119</v>
      </c>
      <c r="N9" s="21"/>
    </row>
    <row r="10" spans="1:15" x14ac:dyDescent="0.25">
      <c r="A10" s="652" t="s">
        <v>365</v>
      </c>
      <c r="B10" s="653">
        <v>1858</v>
      </c>
      <c r="C10" s="653">
        <v>213</v>
      </c>
      <c r="J10" s="652" t="s">
        <v>365</v>
      </c>
      <c r="K10" s="671">
        <f t="shared" si="0"/>
        <v>1858</v>
      </c>
      <c r="L10" s="620">
        <f t="shared" si="1"/>
        <v>213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2.59</v>
      </c>
      <c r="C15" s="197"/>
      <c r="D15" s="253"/>
      <c r="E15" s="211"/>
      <c r="F15" s="253"/>
      <c r="G15" s="253"/>
      <c r="J15" s="673" t="s">
        <v>488</v>
      </c>
      <c r="K15" s="674">
        <f>B15</f>
        <v>2.59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0.62</v>
      </c>
      <c r="C16" s="197"/>
      <c r="D16" s="253"/>
      <c r="E16" s="254"/>
      <c r="F16" s="253"/>
      <c r="G16" s="253"/>
      <c r="J16" s="675" t="s">
        <v>489</v>
      </c>
      <c r="K16" s="676">
        <f>B16</f>
        <v>0.62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1.1399999999999999</v>
      </c>
      <c r="C18" s="197"/>
      <c r="D18" s="255"/>
      <c r="E18" s="256"/>
      <c r="F18" s="253"/>
      <c r="G18" s="253"/>
      <c r="J18" s="678" t="s">
        <v>501</v>
      </c>
      <c r="K18" s="674">
        <f>B18</f>
        <v>1.1399999999999999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2.2000000000000002</v>
      </c>
      <c r="C19" s="198"/>
      <c r="D19" s="255"/>
      <c r="E19" s="256"/>
      <c r="F19" s="253"/>
      <c r="G19" s="253"/>
      <c r="J19" s="672" t="s">
        <v>502</v>
      </c>
      <c r="K19" s="676">
        <f>B19</f>
        <v>2.2000000000000002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1.64</v>
      </c>
      <c r="C21" s="253"/>
      <c r="D21" s="253"/>
      <c r="E21" s="253"/>
      <c r="F21" s="253"/>
      <c r="G21" s="253"/>
      <c r="J21" s="661" t="s">
        <v>498</v>
      </c>
      <c r="K21" s="679">
        <f>B21</f>
        <v>1.64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4</v>
      </c>
      <c r="E32" s="28"/>
      <c r="J32" s="654" t="s">
        <v>542</v>
      </c>
      <c r="K32" s="669">
        <f>IF(ISBLANK(B32),"",B32)</f>
        <v>1</v>
      </c>
      <c r="L32" s="618">
        <f>IF(ISBLANK(C32),"",C32)</f>
        <v>4</v>
      </c>
      <c r="N32" s="28"/>
    </row>
    <row r="33" spans="1:15" x14ac:dyDescent="0.25">
      <c r="A33" s="656" t="s">
        <v>543</v>
      </c>
      <c r="B33" s="657">
        <v>7</v>
      </c>
      <c r="C33" s="657">
        <v>7</v>
      </c>
      <c r="E33" s="44"/>
      <c r="J33" s="656" t="s">
        <v>543</v>
      </c>
      <c r="K33" s="670">
        <f t="shared" ref="K33:K37" si="2">IF(ISBLANK(B33),"",B33)</f>
        <v>7</v>
      </c>
      <c r="L33" s="619">
        <f t="shared" ref="L33:L37" si="3">IF(ISBLANK(C33),"",C33)</f>
        <v>7</v>
      </c>
      <c r="N33" s="44"/>
    </row>
    <row r="34" spans="1:15" x14ac:dyDescent="0.25">
      <c r="A34" s="656" t="s">
        <v>641</v>
      </c>
      <c r="B34" s="657">
        <v>27</v>
      </c>
      <c r="C34" s="657">
        <v>49</v>
      </c>
      <c r="E34" s="44"/>
      <c r="J34" s="656" t="s">
        <v>641</v>
      </c>
      <c r="K34" s="670">
        <f t="shared" si="2"/>
        <v>27</v>
      </c>
      <c r="L34" s="619">
        <f t="shared" si="3"/>
        <v>49</v>
      </c>
      <c r="N34" s="44"/>
    </row>
    <row r="35" spans="1:15" x14ac:dyDescent="0.25">
      <c r="A35" s="650" t="s">
        <v>642</v>
      </c>
      <c r="B35" s="651">
        <v>60</v>
      </c>
      <c r="C35" s="651">
        <v>64</v>
      </c>
      <c r="E35" s="21"/>
      <c r="J35" s="650" t="s">
        <v>642</v>
      </c>
      <c r="K35" s="670">
        <f t="shared" si="2"/>
        <v>60</v>
      </c>
      <c r="L35" s="619">
        <f t="shared" si="3"/>
        <v>64</v>
      </c>
      <c r="N35" s="21"/>
    </row>
    <row r="36" spans="1:15" x14ac:dyDescent="0.25">
      <c r="A36" s="650" t="s">
        <v>643</v>
      </c>
      <c r="B36" s="651">
        <v>90</v>
      </c>
      <c r="C36" s="651">
        <v>43</v>
      </c>
      <c r="E36" s="21"/>
      <c r="J36" s="650" t="s">
        <v>643</v>
      </c>
      <c r="K36" s="670">
        <f t="shared" si="2"/>
        <v>90</v>
      </c>
      <c r="L36" s="619">
        <f t="shared" si="3"/>
        <v>43</v>
      </c>
      <c r="N36" s="21"/>
    </row>
    <row r="37" spans="1:15" x14ac:dyDescent="0.25">
      <c r="A37" s="652" t="s">
        <v>365</v>
      </c>
      <c r="B37" s="653">
        <v>424</v>
      </c>
      <c r="C37" s="653">
        <v>64</v>
      </c>
      <c r="J37" s="652" t="s">
        <v>365</v>
      </c>
      <c r="K37" s="671">
        <f t="shared" si="2"/>
        <v>424</v>
      </c>
      <c r="L37" s="620">
        <f t="shared" si="3"/>
        <v>64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0.84</v>
      </c>
      <c r="C42" s="197"/>
      <c r="D42" s="253"/>
      <c r="E42" s="211"/>
      <c r="F42" s="253"/>
      <c r="G42" s="253"/>
      <c r="J42" s="673" t="s">
        <v>488</v>
      </c>
      <c r="K42" s="674">
        <f>B42</f>
        <v>0.84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0.34</v>
      </c>
      <c r="C43" s="197"/>
      <c r="D43" s="253"/>
      <c r="E43" s="254"/>
      <c r="F43" s="253"/>
      <c r="G43" s="253"/>
      <c r="J43" s="675" t="s">
        <v>489</v>
      </c>
      <c r="K43" s="676">
        <f>B43</f>
        <v>0.34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0.43</v>
      </c>
      <c r="C45" s="197"/>
      <c r="D45" s="255"/>
      <c r="E45" s="256"/>
      <c r="F45" s="253"/>
      <c r="G45" s="253"/>
      <c r="J45" s="678" t="s">
        <v>501</v>
      </c>
      <c r="K45" s="674">
        <f>B45</f>
        <v>0.43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0.8</v>
      </c>
      <c r="C46" s="198"/>
      <c r="D46" s="255"/>
      <c r="E46" s="256"/>
      <c r="F46" s="253"/>
      <c r="G46" s="253"/>
      <c r="J46" s="672" t="s">
        <v>502</v>
      </c>
      <c r="K46" s="676">
        <f>B46</f>
        <v>0.8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0.6</v>
      </c>
      <c r="C48" s="253"/>
      <c r="D48" s="253"/>
      <c r="E48" s="253"/>
      <c r="F48" s="253"/>
      <c r="G48" s="253"/>
      <c r="J48" s="661" t="s">
        <v>498</v>
      </c>
      <c r="K48" s="679">
        <f>B48</f>
        <v>0.6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2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19706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4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22937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3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87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20826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2</v>
      </c>
      <c r="C4" s="643">
        <v>6514</v>
      </c>
      <c r="D4" s="643">
        <v>4</v>
      </c>
      <c r="E4" s="643">
        <v>8316</v>
      </c>
      <c r="F4" s="643">
        <v>3</v>
      </c>
      <c r="G4" s="643">
        <v>108</v>
      </c>
      <c r="H4" s="643">
        <v>15810</v>
      </c>
      <c r="I4" s="253"/>
      <c r="J4" s="253"/>
      <c r="K4" s="253"/>
    </row>
    <row r="5" spans="1:11" x14ac:dyDescent="0.25">
      <c r="A5" s="767">
        <v>2021</v>
      </c>
      <c r="B5" s="602">
        <v>2</v>
      </c>
      <c r="C5" s="602">
        <v>16508</v>
      </c>
      <c r="D5" s="602">
        <v>4</v>
      </c>
      <c r="E5" s="602">
        <v>11307</v>
      </c>
      <c r="F5" s="602">
        <v>3</v>
      </c>
      <c r="G5" s="602">
        <v>126</v>
      </c>
      <c r="H5" s="602">
        <v>18790</v>
      </c>
      <c r="I5" s="253"/>
      <c r="J5" s="253"/>
      <c r="K5" s="253"/>
    </row>
    <row r="6" spans="1:11" x14ac:dyDescent="0.25">
      <c r="A6" s="481">
        <v>2022</v>
      </c>
      <c r="B6" s="617">
        <v>2</v>
      </c>
      <c r="C6" s="617">
        <v>19706</v>
      </c>
      <c r="D6" s="617">
        <v>4</v>
      </c>
      <c r="E6" s="617">
        <v>22937</v>
      </c>
      <c r="F6" s="617">
        <v>3</v>
      </c>
      <c r="G6" s="617">
        <v>87</v>
      </c>
      <c r="H6" s="617">
        <v>20826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373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2.4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0.9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0.16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2.2999999999999998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115.1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0.37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11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7.1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91.8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79.400000000000006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5506794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35504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16</v>
      </c>
      <c r="C4" s="600">
        <v>13.6</v>
      </c>
      <c r="D4" s="600">
        <v>88.5</v>
      </c>
      <c r="E4" s="600">
        <v>0.31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14</v>
      </c>
      <c r="C5" s="602">
        <v>11.8</v>
      </c>
      <c r="D5" s="751">
        <v>95.3</v>
      </c>
      <c r="E5" s="751">
        <v>0.36</v>
      </c>
      <c r="G5" s="647" t="s">
        <v>446</v>
      </c>
      <c r="H5" s="648">
        <f>IF(ISBLANK(B4),"",B4)</f>
        <v>16</v>
      </c>
      <c r="I5" s="648">
        <f>IF(ISBLANK(B5),"",B5)</f>
        <v>14</v>
      </c>
      <c r="J5" s="649">
        <f>IF(ISBLANK(B6),"",B6)</f>
        <v>19</v>
      </c>
      <c r="K5" s="569"/>
    </row>
    <row r="6" spans="1:11" x14ac:dyDescent="0.25">
      <c r="A6" s="218">
        <v>2022</v>
      </c>
      <c r="B6" s="601">
        <v>19</v>
      </c>
      <c r="C6" s="602">
        <v>14.9</v>
      </c>
      <c r="D6" s="959">
        <v>115.1</v>
      </c>
      <c r="E6" s="959">
        <v>0.37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13.6</v>
      </c>
      <c r="I9" s="648">
        <f>IF(ISBLANK(C5),"",C5)</f>
        <v>11.8</v>
      </c>
      <c r="J9" s="649">
        <f>IF(ISBLANK(C6),"",C6)</f>
        <v>14.9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378</v>
      </c>
      <c r="C4" s="643">
        <v>2.2000000000000002</v>
      </c>
      <c r="D4" s="643">
        <v>0.9</v>
      </c>
      <c r="E4" s="643">
        <v>0.15</v>
      </c>
      <c r="F4" s="643">
        <v>0.7</v>
      </c>
      <c r="G4" s="643">
        <v>2.1</v>
      </c>
      <c r="H4" s="1066"/>
      <c r="I4" s="253"/>
      <c r="J4" s="253"/>
      <c r="K4" s="253"/>
    </row>
    <row r="5" spans="1:11" x14ac:dyDescent="0.25">
      <c r="A5" s="480">
        <v>2021</v>
      </c>
      <c r="B5" s="602">
        <v>364</v>
      </c>
      <c r="C5" s="602">
        <v>2.2000000000000002</v>
      </c>
      <c r="D5" s="602">
        <v>0.8</v>
      </c>
      <c r="E5" s="602">
        <v>0.15</v>
      </c>
      <c r="F5" s="602">
        <v>0.7</v>
      </c>
      <c r="G5" s="602">
        <v>2.2000000000000002</v>
      </c>
      <c r="H5" s="1066"/>
      <c r="I5" s="253"/>
      <c r="J5" s="253"/>
      <c r="K5" s="253"/>
    </row>
    <row r="6" spans="1:11" x14ac:dyDescent="0.25">
      <c r="A6" s="360">
        <v>2022</v>
      </c>
      <c r="B6" s="602">
        <v>373</v>
      </c>
      <c r="C6" s="602">
        <v>2.4</v>
      </c>
      <c r="D6" s="602">
        <v>0.9</v>
      </c>
      <c r="E6" s="602">
        <v>0.16</v>
      </c>
      <c r="F6" s="602">
        <v>0.6</v>
      </c>
      <c r="G6" s="602">
        <v>2.2999999999999998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96.3</v>
      </c>
      <c r="C5" s="602">
        <v>83.5</v>
      </c>
      <c r="D5" s="602">
        <v>1</v>
      </c>
      <c r="E5" s="602">
        <v>0.6</v>
      </c>
      <c r="F5" s="253"/>
      <c r="G5" s="253"/>
      <c r="H5" s="253"/>
    </row>
    <row r="6" spans="1:8" x14ac:dyDescent="0.25">
      <c r="A6" s="360">
        <v>2021</v>
      </c>
      <c r="B6" s="602">
        <v>89.6</v>
      </c>
      <c r="C6" s="602">
        <v>84.9</v>
      </c>
      <c r="D6" s="602">
        <v>7</v>
      </c>
      <c r="E6" s="602">
        <v>4.2</v>
      </c>
      <c r="F6" s="253"/>
      <c r="G6" s="253"/>
      <c r="H6" s="253"/>
    </row>
    <row r="7" spans="1:8" x14ac:dyDescent="0.25">
      <c r="A7" s="481">
        <v>2022</v>
      </c>
      <c r="B7" s="1067">
        <v>91.8</v>
      </c>
      <c r="C7" s="1067">
        <v>79.400000000000006</v>
      </c>
      <c r="D7" s="1067">
        <v>11</v>
      </c>
      <c r="E7" s="1067">
        <v>7.1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0.6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4.2</v>
      </c>
    </row>
    <row r="17" spans="1:2" x14ac:dyDescent="0.25">
      <c r="A17" s="633">
        <f t="shared" si="0"/>
        <v>2022</v>
      </c>
      <c r="B17" s="627">
        <f t="shared" si="1"/>
        <v>7.1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22046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14.2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41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538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3758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646327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4167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22809</v>
      </c>
      <c r="C5" s="1034">
        <v>11292</v>
      </c>
      <c r="D5" s="600">
        <v>11517</v>
      </c>
      <c r="G5" s="871" t="s">
        <v>126</v>
      </c>
      <c r="H5" s="637">
        <f>IF(ISBLANK(D7),"",D7)</f>
        <v>11552</v>
      </c>
    </row>
    <row r="6" spans="1:17" x14ac:dyDescent="0.25">
      <c r="A6" s="641">
        <v>2021</v>
      </c>
      <c r="B6" s="1034">
        <v>21959</v>
      </c>
      <c r="C6" s="1034">
        <v>10725</v>
      </c>
      <c r="D6" s="602">
        <v>11234</v>
      </c>
      <c r="G6" s="635" t="s">
        <v>127</v>
      </c>
      <c r="H6" s="623">
        <f>IF(ISBLANK(C7),"",C7)</f>
        <v>10494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22046</v>
      </c>
      <c r="C7" s="1034">
        <v>10494</v>
      </c>
      <c r="D7" s="617">
        <v>11552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11552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10494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131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5.0999999999999996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0.4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4.7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8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325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0.8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7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124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6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2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9513</v>
      </c>
      <c r="C6" s="55">
        <v>4908</v>
      </c>
      <c r="D6" s="55">
        <v>4605</v>
      </c>
      <c r="E6" s="70">
        <v>12031</v>
      </c>
      <c r="F6" s="55">
        <v>6173</v>
      </c>
      <c r="G6" s="110">
        <v>5858</v>
      </c>
      <c r="H6" s="55">
        <v>6899</v>
      </c>
      <c r="I6" s="55">
        <v>3566</v>
      </c>
      <c r="J6" s="55">
        <v>3333</v>
      </c>
      <c r="K6" s="70">
        <v>26693</v>
      </c>
      <c r="L6" s="55">
        <v>13749</v>
      </c>
      <c r="M6" s="110">
        <v>12944</v>
      </c>
      <c r="N6" s="70">
        <v>26859</v>
      </c>
      <c r="O6" s="55">
        <v>14021</v>
      </c>
      <c r="P6" s="110">
        <v>12838</v>
      </c>
      <c r="Q6" s="70">
        <v>109377</v>
      </c>
      <c r="R6" s="55">
        <v>55882</v>
      </c>
      <c r="S6" s="110">
        <v>53495</v>
      </c>
      <c r="T6" s="70">
        <v>168841</v>
      </c>
      <c r="U6" s="55">
        <v>82746</v>
      </c>
      <c r="V6" s="160">
        <v>86095</v>
      </c>
    </row>
    <row r="7" spans="1:22" x14ac:dyDescent="0.25">
      <c r="A7" s="286">
        <v>2021</v>
      </c>
      <c r="B7" s="167">
        <v>9350</v>
      </c>
      <c r="C7" s="94">
        <v>4837</v>
      </c>
      <c r="D7" s="94">
        <v>4513</v>
      </c>
      <c r="E7" s="167">
        <v>11825</v>
      </c>
      <c r="F7" s="94">
        <v>6059</v>
      </c>
      <c r="G7" s="169">
        <v>5766</v>
      </c>
      <c r="H7" s="94">
        <v>6779</v>
      </c>
      <c r="I7" s="94">
        <v>3502</v>
      </c>
      <c r="J7" s="94">
        <v>3277</v>
      </c>
      <c r="K7" s="167">
        <v>26220</v>
      </c>
      <c r="L7" s="94">
        <v>13509</v>
      </c>
      <c r="M7" s="169">
        <v>12711</v>
      </c>
      <c r="N7" s="167">
        <v>26309</v>
      </c>
      <c r="O7" s="94">
        <v>13714</v>
      </c>
      <c r="P7" s="169">
        <v>12595</v>
      </c>
      <c r="Q7" s="167">
        <v>107457</v>
      </c>
      <c r="R7" s="94">
        <v>54869</v>
      </c>
      <c r="S7" s="169">
        <v>52588</v>
      </c>
      <c r="T7" s="212">
        <v>166395</v>
      </c>
      <c r="U7" s="58">
        <v>81524</v>
      </c>
      <c r="V7" s="160">
        <v>84871</v>
      </c>
    </row>
    <row r="8" spans="1:22" x14ac:dyDescent="0.25">
      <c r="A8" s="219">
        <v>2022</v>
      </c>
      <c r="B8" s="72">
        <v>9205</v>
      </c>
      <c r="C8" s="61">
        <v>4727</v>
      </c>
      <c r="D8" s="61">
        <v>4478</v>
      </c>
      <c r="E8" s="72">
        <v>11218</v>
      </c>
      <c r="F8" s="61">
        <v>5765</v>
      </c>
      <c r="G8" s="111">
        <v>5453</v>
      </c>
      <c r="H8" s="61">
        <v>6054</v>
      </c>
      <c r="I8" s="61">
        <v>3151</v>
      </c>
      <c r="J8" s="61">
        <v>2903</v>
      </c>
      <c r="K8" s="72">
        <v>24957</v>
      </c>
      <c r="L8" s="61">
        <v>12847</v>
      </c>
      <c r="M8" s="111">
        <v>12110</v>
      </c>
      <c r="N8" s="72">
        <v>22125</v>
      </c>
      <c r="O8" s="61">
        <v>11504</v>
      </c>
      <c r="P8" s="111">
        <v>10621</v>
      </c>
      <c r="Q8" s="72">
        <v>96761</v>
      </c>
      <c r="R8" s="61">
        <v>49104</v>
      </c>
      <c r="S8" s="111">
        <v>47657</v>
      </c>
      <c r="T8" s="72">
        <v>155104</v>
      </c>
      <c r="U8" s="61">
        <v>75554</v>
      </c>
      <c r="V8" s="111">
        <v>79550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9205</v>
      </c>
      <c r="C15" s="172">
        <f>E8</f>
        <v>11218</v>
      </c>
      <c r="D15" s="172">
        <f>H8</f>
        <v>6054</v>
      </c>
      <c r="E15" s="172">
        <f>K8</f>
        <v>24957</v>
      </c>
      <c r="F15" s="172">
        <f>N8</f>
        <v>22125</v>
      </c>
      <c r="G15" s="172">
        <f>Q8</f>
        <v>96761</v>
      </c>
      <c r="H15" s="334">
        <f>T8</f>
        <v>155104</v>
      </c>
      <c r="M15" s="172">
        <f>K8</f>
        <v>24957</v>
      </c>
      <c r="N15" s="172">
        <f>H15-E15-O15</f>
        <v>92227</v>
      </c>
      <c r="O15" s="172">
        <f>H15-(B15+C15+G15)</f>
        <v>37920</v>
      </c>
      <c r="P15" s="29"/>
      <c r="Q15" s="100">
        <f>M15/H15*100</f>
        <v>16.090494120074272</v>
      </c>
      <c r="R15" s="100">
        <f>N15/H15*100</f>
        <v>59.461393645553947</v>
      </c>
      <c r="S15" s="100">
        <f>O15/H15*100</f>
        <v>24.448112234371777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16.090494120074272</v>
      </c>
      <c r="R18" s="100">
        <f>N15/H15*100</f>
        <v>59.461393645553947</v>
      </c>
      <c r="S18" s="100">
        <f>O15/H15*100</f>
        <v>24.448112234371777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6.4</v>
      </c>
      <c r="C23" s="361"/>
      <c r="D23" s="361"/>
      <c r="E23" s="167">
        <v>17.3</v>
      </c>
      <c r="F23" s="361"/>
      <c r="G23" s="362"/>
      <c r="H23" s="167">
        <v>4.79</v>
      </c>
      <c r="I23" s="94">
        <v>1.58</v>
      </c>
      <c r="J23" s="169">
        <v>8.0500000000000007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1.6</v>
      </c>
      <c r="C24" s="361"/>
      <c r="D24" s="361"/>
      <c r="E24" s="167">
        <v>8.1</v>
      </c>
      <c r="F24" s="361"/>
      <c r="G24" s="362"/>
      <c r="H24" s="167">
        <v>1.64</v>
      </c>
      <c r="I24" s="94">
        <v>0</v>
      </c>
      <c r="J24" s="169">
        <v>3.47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4.4000000000000004</v>
      </c>
      <c r="C25" s="357"/>
      <c r="D25" s="357"/>
      <c r="E25" s="72">
        <v>10.9</v>
      </c>
      <c r="F25" s="357"/>
      <c r="G25" s="461"/>
      <c r="H25" s="72">
        <v>2.95</v>
      </c>
      <c r="I25" s="61">
        <v>2.95</v>
      </c>
      <c r="J25" s="111">
        <v>2.94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8.0500000000000007</v>
      </c>
      <c r="C32" s="674">
        <f>IF(ISBLANK(I23),"",I23)</f>
        <v>1.58</v>
      </c>
      <c r="F32" s="700">
        <f>A23</f>
        <v>2020</v>
      </c>
      <c r="G32" s="674">
        <f>IF(ISBLANK(J23),"",J23)</f>
        <v>8.0500000000000007</v>
      </c>
      <c r="H32" s="674">
        <f>IF(ISBLANK(I23),"",I23)</f>
        <v>1.58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3.47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3.47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2.94</v>
      </c>
      <c r="C34" s="676">
        <f t="shared" si="2"/>
        <v>2.95</v>
      </c>
      <c r="F34" s="702">
        <f t="shared" si="3"/>
        <v>2022</v>
      </c>
      <c r="G34" s="676">
        <f t="shared" si="4"/>
        <v>2.94</v>
      </c>
      <c r="H34" s="676">
        <f t="shared" si="5"/>
        <v>2.95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116</v>
      </c>
      <c r="C4" s="600">
        <v>2</v>
      </c>
      <c r="D4" s="600">
        <v>13</v>
      </c>
      <c r="E4" s="599">
        <v>7</v>
      </c>
      <c r="F4" s="600">
        <v>5</v>
      </c>
      <c r="G4" s="600">
        <v>0.5</v>
      </c>
    </row>
    <row r="5" spans="1:10" x14ac:dyDescent="0.25">
      <c r="A5" s="286">
        <v>2022</v>
      </c>
      <c r="B5" s="751">
        <v>116</v>
      </c>
      <c r="C5" s="751">
        <v>5</v>
      </c>
      <c r="D5" s="751">
        <v>11</v>
      </c>
      <c r="E5" s="753">
        <v>5</v>
      </c>
      <c r="F5" s="751">
        <v>5.0999999999999996</v>
      </c>
      <c r="G5" s="751">
        <v>0.4</v>
      </c>
    </row>
    <row r="6" spans="1:10" x14ac:dyDescent="0.25">
      <c r="A6" s="218">
        <v>2023</v>
      </c>
      <c r="B6" s="752">
        <v>124</v>
      </c>
      <c r="C6" s="752">
        <v>6</v>
      </c>
      <c r="D6" s="752">
        <v>7</v>
      </c>
      <c r="E6" s="754">
        <v>2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116</v>
      </c>
      <c r="C11" s="80">
        <f>IF(ISBLANK(D4),"",D4)</f>
        <v>13</v>
      </c>
      <c r="E11" s="103">
        <f>A4</f>
        <v>2021</v>
      </c>
      <c r="F11" s="80">
        <f>IF(ISBLANK(B4),"",B4)</f>
        <v>116</v>
      </c>
      <c r="G11" s="80">
        <f>IF(ISBLANK(D4),"",D4)</f>
        <v>13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116</v>
      </c>
      <c r="C12" s="80">
        <f>IF(ISBLANK(D5),"",D5)</f>
        <v>11</v>
      </c>
      <c r="E12" s="103">
        <f t="shared" ref="E12:E13" si="1">A5</f>
        <v>2022</v>
      </c>
      <c r="F12" s="80">
        <f t="shared" ref="F12:F13" si="2">IF(ISBLANK(B5),"",B5)</f>
        <v>116</v>
      </c>
      <c r="G12" s="80">
        <f t="shared" ref="G12:G13" si="3">IF(ISBLANK(D5),"",D5)</f>
        <v>11</v>
      </c>
    </row>
    <row r="13" spans="1:10" x14ac:dyDescent="0.25">
      <c r="A13" s="155">
        <f t="shared" si="0"/>
        <v>2023</v>
      </c>
      <c r="B13" s="83">
        <f>IF(ISBLANK(B6),"",B6)</f>
        <v>124</v>
      </c>
      <c r="C13" s="83">
        <f>IF(ISBLANK(D6),"",D6)</f>
        <v>7</v>
      </c>
      <c r="D13" s="253"/>
      <c r="E13" s="155">
        <f t="shared" si="1"/>
        <v>2023</v>
      </c>
      <c r="F13" s="83">
        <f t="shared" si="2"/>
        <v>124</v>
      </c>
      <c r="G13" s="83">
        <f t="shared" si="3"/>
        <v>7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2</v>
      </c>
      <c r="C18" s="80">
        <f>IF(ISBLANK(E4),"",E4)</f>
        <v>7</v>
      </c>
      <c r="E18" s="603">
        <f>A4</f>
        <v>2021</v>
      </c>
      <c r="F18" s="100">
        <f>IF(ISBLANK(C4),"",C4)</f>
        <v>2</v>
      </c>
      <c r="G18" s="100">
        <f>IF(ISBLANK(E4),"",E4)</f>
        <v>7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5</v>
      </c>
      <c r="C19" s="80">
        <f>IF(ISBLANK(E5),"",E5)</f>
        <v>5</v>
      </c>
      <c r="E19" s="103">
        <f t="shared" ref="E19:E20" si="5">A5</f>
        <v>2022</v>
      </c>
      <c r="F19" s="104">
        <f>IF(ISBLANK(C5),"",C5)</f>
        <v>5</v>
      </c>
      <c r="G19" s="104">
        <f t="shared" ref="G19:G20" si="6">IF(ISBLANK(E5),"",E5)</f>
        <v>5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6</v>
      </c>
      <c r="C20" s="83">
        <f>IF(ISBLANK(E6),"",E6)</f>
        <v>2</v>
      </c>
      <c r="E20" s="155">
        <f t="shared" si="5"/>
        <v>2023</v>
      </c>
      <c r="F20" s="83">
        <f>IF(ISBLANK(C6),"",C6)</f>
        <v>6</v>
      </c>
      <c r="G20" s="83">
        <f t="shared" si="6"/>
        <v>2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8434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6.1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4136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17.399999999999999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2054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8.1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913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4681</v>
      </c>
    </row>
    <row r="17" spans="2:3" x14ac:dyDescent="0.25">
      <c r="B17" s="253">
        <v>2022</v>
      </c>
      <c r="C17" s="1100">
        <v>4337</v>
      </c>
    </row>
    <row r="18" spans="2:3" x14ac:dyDescent="0.25">
      <c r="B18" s="253">
        <v>2023</v>
      </c>
      <c r="C18" s="1100">
        <v>4136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4681</v>
      </c>
    </row>
    <row r="22" spans="2:3" x14ac:dyDescent="0.25">
      <c r="B22" s="636">
        <f>B17</f>
        <v>2022</v>
      </c>
      <c r="C22" s="636">
        <f t="shared" ref="C22:C23" si="0">IF(ISBLANK(C17),"",C17)</f>
        <v>4337</v>
      </c>
    </row>
    <row r="23" spans="2:3" x14ac:dyDescent="0.25">
      <c r="B23" s="636">
        <f>B18</f>
        <v>2023</v>
      </c>
      <c r="C23" s="636">
        <f t="shared" si="0"/>
        <v>4136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127</v>
      </c>
      <c r="C5" s="55">
        <v>193</v>
      </c>
      <c r="D5" s="55">
        <v>173</v>
      </c>
      <c r="E5" s="269">
        <f>SUM(B5:D5)</f>
        <v>493</v>
      </c>
      <c r="F5" s="71">
        <v>10167</v>
      </c>
      <c r="G5" s="70">
        <v>0.5</v>
      </c>
      <c r="H5" s="55">
        <v>0.2</v>
      </c>
      <c r="I5" s="110">
        <v>0.5</v>
      </c>
      <c r="J5" s="71">
        <v>6.2</v>
      </c>
    </row>
    <row r="6" spans="1:10" x14ac:dyDescent="0.25">
      <c r="A6" s="286">
        <v>2022</v>
      </c>
      <c r="B6" s="757">
        <v>158</v>
      </c>
      <c r="C6" s="758">
        <v>195</v>
      </c>
      <c r="D6" s="758">
        <v>158</v>
      </c>
      <c r="E6" s="270">
        <f>SUM(B6:D6)</f>
        <v>511</v>
      </c>
      <c r="F6" s="214">
        <v>9329</v>
      </c>
      <c r="G6" s="457">
        <v>0.6</v>
      </c>
      <c r="H6" s="458">
        <v>0.2</v>
      </c>
      <c r="I6" s="763">
        <v>0.4</v>
      </c>
      <c r="J6" s="214">
        <v>6.1</v>
      </c>
    </row>
    <row r="7" spans="1:10" x14ac:dyDescent="0.25">
      <c r="A7" s="218">
        <v>2023</v>
      </c>
      <c r="B7" s="167">
        <v>183</v>
      </c>
      <c r="C7" s="94">
        <v>199</v>
      </c>
      <c r="D7" s="94">
        <v>164</v>
      </c>
      <c r="E7" s="447">
        <f>SUM(B7:D7)</f>
        <v>546</v>
      </c>
      <c r="F7" s="168">
        <v>8434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10167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9329</v>
      </c>
      <c r="C14" s="28"/>
      <c r="D14" s="28"/>
      <c r="F14" s="625" t="s">
        <v>1526</v>
      </c>
      <c r="G14" s="621">
        <f>IF(ISBLANK(B7),"",B7)</f>
        <v>183</v>
      </c>
      <c r="I14" s="625" t="s">
        <v>1529</v>
      </c>
      <c r="J14" s="621">
        <f>IF(ISBLANK(B7),"",B7)</f>
        <v>183</v>
      </c>
    </row>
    <row r="15" spans="1:10" x14ac:dyDescent="0.25">
      <c r="A15" s="624">
        <f t="shared" ref="A15" si="1">A7</f>
        <v>2023</v>
      </c>
      <c r="B15" s="623">
        <f t="shared" si="0"/>
        <v>8434</v>
      </c>
      <c r="C15" s="28"/>
      <c r="D15" s="28"/>
      <c r="F15" s="626" t="s">
        <v>1527</v>
      </c>
      <c r="G15" s="622">
        <f>IF(ISBLANK(C7),"",C7)</f>
        <v>199</v>
      </c>
      <c r="I15" s="626" t="s">
        <v>1538</v>
      </c>
      <c r="J15" s="622">
        <f>IF(ISBLANK(C7),"",C7)</f>
        <v>199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164</v>
      </c>
      <c r="I16" s="627" t="s">
        <v>1539</v>
      </c>
      <c r="J16" s="623">
        <f>IF(ISBLANK(D7),"",D7)</f>
        <v>164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0.6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239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556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193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11.3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199</v>
      </c>
      <c r="C6" s="759"/>
      <c r="D6" s="759"/>
      <c r="E6" s="457">
        <v>10.7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170</v>
      </c>
      <c r="C7" s="759"/>
      <c r="D7" s="759"/>
      <c r="E7" s="457">
        <v>9.3000000000000007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193</v>
      </c>
      <c r="C8" s="760"/>
      <c r="D8" s="760"/>
      <c r="E8" s="601">
        <v>11.3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199</v>
      </c>
      <c r="C16" s="755"/>
      <c r="I16" s="700">
        <f>A6</f>
        <v>2020</v>
      </c>
      <c r="J16" s="674">
        <f>IF(ISBLANK(E6),"",E6)</f>
        <v>10.7</v>
      </c>
      <c r="K16" s="756"/>
    </row>
    <row r="17" spans="1:10" x14ac:dyDescent="0.25">
      <c r="A17" s="701">
        <f>A7</f>
        <v>2021</v>
      </c>
      <c r="B17" s="853">
        <f>IF(ISBLANK(B7),"",B7)</f>
        <v>170</v>
      </c>
      <c r="C17" s="755"/>
      <c r="I17" s="701">
        <f>A7</f>
        <v>2021</v>
      </c>
      <c r="J17" s="853">
        <f>IF(ISBLANK(E7),"",E7)</f>
        <v>9.3000000000000007</v>
      </c>
    </row>
    <row r="18" spans="1:10" x14ac:dyDescent="0.25">
      <c r="A18" s="702">
        <f>A8</f>
        <v>2022</v>
      </c>
      <c r="B18" s="676">
        <f>IF(ISBLANK(B8),"",B8)</f>
        <v>193</v>
      </c>
      <c r="C18" s="755"/>
      <c r="I18" s="702">
        <f>A8</f>
        <v>2022</v>
      </c>
      <c r="J18" s="676">
        <f>IF(ISBLANK(E8),"",E8)</f>
        <v>11.3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101</v>
      </c>
      <c r="D5" s="449">
        <f>IF(ISBLANK(B5),"",A5)</f>
        <v>2021</v>
      </c>
      <c r="E5" s="618">
        <f>IF(ISBLANK(B5),"",B5)</f>
        <v>101</v>
      </c>
      <c r="K5" s="217">
        <v>2020</v>
      </c>
      <c r="L5" s="655">
        <v>4.5999999999999996</v>
      </c>
    </row>
    <row r="6" spans="1:12" x14ac:dyDescent="0.25">
      <c r="A6" s="229">
        <v>2022</v>
      </c>
      <c r="B6" s="602">
        <v>95</v>
      </c>
      <c r="D6" s="450">
        <f>IF(ISBLANK(B6),"",A6)</f>
        <v>2022</v>
      </c>
      <c r="E6" s="619">
        <f>IF(ISBLANK(B6),"",B6)</f>
        <v>95</v>
      </c>
      <c r="K6" s="286">
        <v>2021</v>
      </c>
      <c r="L6" s="657">
        <v>4.5</v>
      </c>
    </row>
    <row r="7" spans="1:12" x14ac:dyDescent="0.25">
      <c r="A7" s="123">
        <v>2023</v>
      </c>
      <c r="B7" s="617">
        <v>98</v>
      </c>
      <c r="D7" s="379">
        <f>IF(ISBLANK(B7),"",A7)</f>
        <v>2023</v>
      </c>
      <c r="E7" s="620">
        <f>IF(ISBLANK(B7),"",B7)</f>
        <v>98</v>
      </c>
      <c r="K7" s="219">
        <v>2022</v>
      </c>
      <c r="L7" s="617">
        <v>4.7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268</v>
      </c>
      <c r="C4" s="643">
        <v>510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236</v>
      </c>
      <c r="C5" s="602">
        <v>506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239</v>
      </c>
      <c r="C6" s="602">
        <v>556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44</v>
      </c>
      <c r="C5" s="643">
        <v>3811</v>
      </c>
      <c r="D5" s="643">
        <v>518</v>
      </c>
      <c r="E5" s="869">
        <v>13.5</v>
      </c>
      <c r="F5" s="1039">
        <v>13.6</v>
      </c>
      <c r="G5" s="1039">
        <v>13.4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42</v>
      </c>
      <c r="C6" s="657">
        <v>3931</v>
      </c>
      <c r="D6" s="657">
        <v>523</v>
      </c>
      <c r="E6" s="657">
        <v>13.2</v>
      </c>
      <c r="F6" s="657">
        <v>13.2</v>
      </c>
      <c r="G6" s="657">
        <v>13.2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41</v>
      </c>
      <c r="C7" s="617">
        <v>3758</v>
      </c>
      <c r="D7" s="617">
        <v>538</v>
      </c>
      <c r="E7" s="617">
        <v>14.2</v>
      </c>
      <c r="F7" s="617">
        <v>13.9</v>
      </c>
      <c r="G7" s="617">
        <v>14.5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18</v>
      </c>
      <c r="C4" s="655">
        <v>1936</v>
      </c>
      <c r="D4" s="655">
        <v>7.4</v>
      </c>
      <c r="E4" s="655">
        <v>903</v>
      </c>
      <c r="F4" s="655">
        <v>0.5</v>
      </c>
      <c r="G4" s="655">
        <v>129</v>
      </c>
      <c r="H4" s="655">
        <v>9</v>
      </c>
      <c r="I4" s="655">
        <v>324</v>
      </c>
      <c r="J4" s="655">
        <v>0.9</v>
      </c>
      <c r="K4" s="253"/>
      <c r="L4" s="253"/>
      <c r="M4" s="253"/>
    </row>
    <row r="5" spans="1:13" x14ac:dyDescent="0.25">
      <c r="A5" s="486">
        <v>2022</v>
      </c>
      <c r="B5" s="602">
        <v>17.399999999999999</v>
      </c>
      <c r="C5" s="602">
        <v>2020</v>
      </c>
      <c r="D5" s="602">
        <v>8.1</v>
      </c>
      <c r="E5" s="602">
        <v>882</v>
      </c>
      <c r="F5" s="602">
        <v>0.6</v>
      </c>
      <c r="G5" s="602">
        <v>127</v>
      </c>
      <c r="H5" s="602">
        <v>10</v>
      </c>
      <c r="I5" s="602">
        <v>307</v>
      </c>
      <c r="J5" s="602">
        <v>0.8</v>
      </c>
      <c r="K5" s="253"/>
      <c r="L5" s="253"/>
      <c r="M5" s="253"/>
    </row>
    <row r="6" spans="1:13" x14ac:dyDescent="0.25">
      <c r="A6" s="481">
        <v>2023</v>
      </c>
      <c r="B6" s="617"/>
      <c r="C6" s="617">
        <v>2054</v>
      </c>
      <c r="D6" s="617"/>
      <c r="E6" s="617">
        <v>913</v>
      </c>
      <c r="F6" s="617"/>
      <c r="G6" s="617">
        <v>131</v>
      </c>
      <c r="H6" s="617">
        <v>8</v>
      </c>
      <c r="I6" s="617">
        <v>325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26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890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151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1253</v>
      </c>
      <c r="C4" s="1006">
        <v>632</v>
      </c>
      <c r="D4" s="1006">
        <v>621</v>
      </c>
      <c r="E4" s="1005">
        <v>3273</v>
      </c>
      <c r="F4" s="1006">
        <v>1651</v>
      </c>
      <c r="G4" s="1006">
        <v>1622</v>
      </c>
      <c r="H4" s="1007">
        <v>7.4</v>
      </c>
      <c r="I4" s="1007">
        <v>19.399999999999999</v>
      </c>
      <c r="J4" s="1007">
        <v>-12</v>
      </c>
      <c r="K4" s="70">
        <v>1707</v>
      </c>
      <c r="L4" s="55">
        <v>746</v>
      </c>
      <c r="M4" s="110">
        <v>961</v>
      </c>
      <c r="N4" s="55">
        <v>1999</v>
      </c>
      <c r="O4" s="55">
        <v>870</v>
      </c>
      <c r="P4" s="110">
        <v>1129</v>
      </c>
    </row>
    <row r="5" spans="1:17" x14ac:dyDescent="0.25">
      <c r="A5" s="286">
        <v>2021</v>
      </c>
      <c r="B5" s="1008">
        <v>1220</v>
      </c>
      <c r="C5" s="1009">
        <v>644</v>
      </c>
      <c r="D5" s="1009">
        <v>576</v>
      </c>
      <c r="E5" s="1008">
        <v>3606</v>
      </c>
      <c r="F5" s="1009">
        <v>1809</v>
      </c>
      <c r="G5" s="1009">
        <v>1797</v>
      </c>
      <c r="H5" s="1010">
        <v>7.3</v>
      </c>
      <c r="I5" s="1010">
        <v>21.7</v>
      </c>
      <c r="J5" s="1010">
        <v>-14.3</v>
      </c>
      <c r="K5" s="212">
        <v>2121</v>
      </c>
      <c r="L5" s="58">
        <v>845</v>
      </c>
      <c r="M5" s="160">
        <v>1276</v>
      </c>
      <c r="N5" s="58">
        <v>2314</v>
      </c>
      <c r="O5" s="58">
        <v>978</v>
      </c>
      <c r="P5" s="160">
        <v>1336</v>
      </c>
    </row>
    <row r="6" spans="1:17" x14ac:dyDescent="0.25">
      <c r="A6" s="219">
        <v>2022</v>
      </c>
      <c r="B6" s="1011">
        <v>1357</v>
      </c>
      <c r="C6" s="1012">
        <v>677</v>
      </c>
      <c r="D6" s="1012">
        <v>680</v>
      </c>
      <c r="E6" s="1011">
        <v>3117</v>
      </c>
      <c r="F6" s="1012">
        <v>1529</v>
      </c>
      <c r="G6" s="1012">
        <v>1588</v>
      </c>
      <c r="H6" s="1013">
        <v>8.6999999999999993</v>
      </c>
      <c r="I6" s="1013">
        <v>20.100000000000001</v>
      </c>
      <c r="J6" s="1013">
        <v>-11.3</v>
      </c>
      <c r="K6" s="1014">
        <v>2402</v>
      </c>
      <c r="L6" s="1015">
        <v>1017</v>
      </c>
      <c r="M6" s="1016">
        <v>1385</v>
      </c>
      <c r="N6" s="1015">
        <v>2707</v>
      </c>
      <c r="O6" s="1015">
        <v>1189</v>
      </c>
      <c r="P6" s="1016">
        <v>1518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621</v>
      </c>
      <c r="C13" s="319">
        <f>IF(ISBLANK(C4),"",C4)</f>
        <v>632</v>
      </c>
      <c r="D13" s="364"/>
      <c r="E13" s="322">
        <f>A4</f>
        <v>2020</v>
      </c>
      <c r="F13" s="319">
        <f>IF(ISBLANK(G4),"",G4)</f>
        <v>1622</v>
      </c>
      <c r="G13" s="319">
        <f>IF(ISBLANK(F4),"",F4)</f>
        <v>1651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576</v>
      </c>
      <c r="C14" s="320">
        <f t="shared" ref="C14:C15" si="2">IF(ISBLANK(C5),"",C5)</f>
        <v>644</v>
      </c>
      <c r="D14" s="364"/>
      <c r="E14" s="323">
        <f t="shared" ref="E14:E15" si="3">A5</f>
        <v>2021</v>
      </c>
      <c r="F14" s="320">
        <f t="shared" ref="F14:F15" si="4">IF(ISBLANK(G5),"",G5)</f>
        <v>1797</v>
      </c>
      <c r="G14" s="320">
        <f t="shared" ref="G14:G15" si="5">IF(ISBLANK(F5),"",F5)</f>
        <v>1809</v>
      </c>
      <c r="H14" s="389"/>
      <c r="I14" s="389"/>
      <c r="J14" s="48"/>
      <c r="K14" s="325" t="s">
        <v>536</v>
      </c>
      <c r="L14" s="328">
        <f>IF(ISBLANK(K4),"",K4)</f>
        <v>1707</v>
      </c>
      <c r="M14" s="328">
        <f>IF(ISBLANK(K5),"",K5)</f>
        <v>2121</v>
      </c>
      <c r="N14" s="328">
        <f>IF(ISBLANK(K6),"",K6)</f>
        <v>2402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680</v>
      </c>
      <c r="C15" s="321">
        <f t="shared" si="2"/>
        <v>677</v>
      </c>
      <c r="E15" s="324">
        <f t="shared" si="3"/>
        <v>2022</v>
      </c>
      <c r="F15" s="321">
        <f t="shared" si="4"/>
        <v>1588</v>
      </c>
      <c r="G15" s="321">
        <f t="shared" si="5"/>
        <v>1529</v>
      </c>
      <c r="H15" s="211"/>
      <c r="I15" s="211"/>
      <c r="J15" s="28"/>
      <c r="K15" s="326" t="s">
        <v>535</v>
      </c>
      <c r="L15" s="329">
        <f>IF(ISBLANK(N4),"",N4)</f>
        <v>1999</v>
      </c>
      <c r="M15" s="329">
        <f>IF(ISBLANK(N5),"",N5)</f>
        <v>2314</v>
      </c>
      <c r="N15" s="329">
        <f>IF(ISBLANK(N6),"",N6)</f>
        <v>2707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1707</v>
      </c>
      <c r="M19" s="328">
        <f>IF(ISBLANK(K5),"",K5)</f>
        <v>2121</v>
      </c>
      <c r="N19" s="328">
        <f>IF(ISBLANK(K6),"",K6)</f>
        <v>2402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1999</v>
      </c>
      <c r="M20" s="329">
        <f>IF(ISBLANK(N5),"",N5)</f>
        <v>2314</v>
      </c>
      <c r="N20" s="329">
        <f>IF(ISBLANK(N6),"",N6)</f>
        <v>2707</v>
      </c>
      <c r="O20" s="364"/>
    </row>
    <row r="21" spans="1:15" x14ac:dyDescent="0.25">
      <c r="A21" s="322">
        <f>A4</f>
        <v>2020</v>
      </c>
      <c r="B21" s="319">
        <f>IF(ISBLANK(D4),"",D4)</f>
        <v>621</v>
      </c>
      <c r="C21" s="319">
        <f>IF(ISBLANK(C4),"",C4)</f>
        <v>632</v>
      </c>
      <c r="E21" s="322">
        <f>A4</f>
        <v>2020</v>
      </c>
      <c r="F21" s="319">
        <f>IF(ISBLANK(G4),"",G4)</f>
        <v>1622</v>
      </c>
      <c r="G21" s="319">
        <f>IF(ISBLANK(F4),"",F4)</f>
        <v>1651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576</v>
      </c>
      <c r="C22" s="320">
        <f t="shared" ref="C22:C23" si="8">IF(ISBLANK(C5),"",C5)</f>
        <v>644</v>
      </c>
      <c r="E22" s="323">
        <f t="shared" ref="E22:E23" si="9">A5</f>
        <v>2021</v>
      </c>
      <c r="F22" s="320">
        <f t="shared" ref="F22:F23" si="10">IF(ISBLANK(G5),"",G5)</f>
        <v>1797</v>
      </c>
      <c r="G22" s="320">
        <f t="shared" ref="G22:G23" si="11">IF(ISBLANK(F5),"",F5)</f>
        <v>1809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680</v>
      </c>
      <c r="C23" s="321">
        <f t="shared" si="8"/>
        <v>677</v>
      </c>
      <c r="E23" s="324">
        <f t="shared" si="9"/>
        <v>2022</v>
      </c>
      <c r="F23" s="321">
        <f t="shared" si="10"/>
        <v>1588</v>
      </c>
      <c r="G23" s="321">
        <f t="shared" si="11"/>
        <v>1529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36</v>
      </c>
      <c r="C5" s="611"/>
      <c r="D5" s="611"/>
      <c r="E5" s="599">
        <v>136</v>
      </c>
      <c r="F5" s="616"/>
      <c r="G5" s="945"/>
      <c r="H5" s="599">
        <v>745</v>
      </c>
      <c r="I5" s="616">
        <v>247</v>
      </c>
      <c r="J5" s="616">
        <v>498</v>
      </c>
      <c r="K5" s="616"/>
      <c r="L5" s="945"/>
    </row>
    <row r="6" spans="1:12" x14ac:dyDescent="0.25">
      <c r="A6" s="286">
        <v>2021</v>
      </c>
      <c r="B6" s="601">
        <v>36</v>
      </c>
      <c r="C6" s="612"/>
      <c r="D6" s="612"/>
      <c r="E6" s="1034">
        <v>151</v>
      </c>
      <c r="F6" s="1028"/>
      <c r="G6" s="980"/>
      <c r="H6" s="1034">
        <v>784</v>
      </c>
      <c r="I6" s="1028">
        <v>262</v>
      </c>
      <c r="J6" s="1028">
        <v>522</v>
      </c>
      <c r="K6" s="1028"/>
      <c r="L6" s="980"/>
    </row>
    <row r="7" spans="1:12" x14ac:dyDescent="0.25">
      <c r="A7" s="218">
        <v>2022</v>
      </c>
      <c r="B7" s="601">
        <v>26</v>
      </c>
      <c r="C7" s="612"/>
      <c r="D7" s="612"/>
      <c r="E7" s="1034">
        <v>151</v>
      </c>
      <c r="F7" s="1028"/>
      <c r="G7" s="980"/>
      <c r="H7" s="1034">
        <v>890</v>
      </c>
      <c r="I7" s="1028">
        <v>317</v>
      </c>
      <c r="J7" s="1028">
        <v>573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317</v>
      </c>
    </row>
    <row r="15" spans="1:12" ht="30" x14ac:dyDescent="0.25">
      <c r="A15" s="833" t="s">
        <v>1543</v>
      </c>
      <c r="B15" s="623">
        <f>IF(ISBLANK(J7),"",J7)</f>
        <v>573</v>
      </c>
    </row>
    <row r="17" spans="1:2" x14ac:dyDescent="0.25">
      <c r="A17" s="625" t="s">
        <v>1540</v>
      </c>
      <c r="B17" s="621">
        <f>IF(ISBLANK(I7),"",I7)</f>
        <v>317</v>
      </c>
    </row>
    <row r="18" spans="1:2" x14ac:dyDescent="0.25">
      <c r="A18" s="627" t="s">
        <v>1541</v>
      </c>
      <c r="B18" s="623">
        <f>IF(ISBLANK(J7),"",J7)</f>
        <v>573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51.2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35.700000000000003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59.3</v>
      </c>
      <c r="C6" s="614">
        <v>32.5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58.4</v>
      </c>
      <c r="C10" s="614">
        <v>30.5</v>
      </c>
    </row>
    <row r="11" spans="1:6" x14ac:dyDescent="0.25">
      <c r="A11" s="218">
        <v>2017</v>
      </c>
      <c r="B11" s="644">
        <v>56.6</v>
      </c>
      <c r="C11" s="644">
        <v>31.2</v>
      </c>
    </row>
    <row r="12" spans="1:6" x14ac:dyDescent="0.25">
      <c r="A12" s="767">
        <v>2018</v>
      </c>
      <c r="B12" s="644">
        <v>54.7</v>
      </c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51.2</v>
      </c>
      <c r="C14" s="73">
        <v>35.700000000000003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597.85900000000004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1559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68233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457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20554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15055.16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6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2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38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609.70899999999995</v>
      </c>
      <c r="C5" s="611">
        <v>556.06399999999996</v>
      </c>
      <c r="D5" s="751">
        <v>61868</v>
      </c>
      <c r="E5" s="751">
        <v>36</v>
      </c>
      <c r="G5" s="358">
        <v>2014</v>
      </c>
      <c r="H5" s="70">
        <v>13297.4</v>
      </c>
      <c r="I5" s="55">
        <v>58.07</v>
      </c>
      <c r="J5" s="55">
        <v>13239.33</v>
      </c>
      <c r="K5" s="71">
        <v>5</v>
      </c>
    </row>
    <row r="6" spans="1:12" x14ac:dyDescent="0.25">
      <c r="A6" s="286">
        <v>2021</v>
      </c>
      <c r="B6" s="601">
        <v>597.92200000000003</v>
      </c>
      <c r="C6" s="612">
        <v>544.27700000000004</v>
      </c>
      <c r="D6" s="959">
        <v>59454</v>
      </c>
      <c r="E6" s="959">
        <v>36</v>
      </c>
      <c r="G6" s="480">
        <v>2017</v>
      </c>
      <c r="H6" s="212">
        <v>13088.25</v>
      </c>
      <c r="I6" s="58">
        <v>58.07</v>
      </c>
      <c r="J6" s="58">
        <v>13030.18</v>
      </c>
      <c r="K6" s="214">
        <v>5</v>
      </c>
    </row>
    <row r="7" spans="1:12" x14ac:dyDescent="0.25">
      <c r="A7" s="218">
        <v>2022</v>
      </c>
      <c r="B7" s="601">
        <v>597.85900000000004</v>
      </c>
      <c r="C7" s="612">
        <v>544.21400000000006</v>
      </c>
      <c r="D7" s="959">
        <v>59339</v>
      </c>
      <c r="E7" s="959">
        <v>38</v>
      </c>
      <c r="G7" s="482">
        <v>2020</v>
      </c>
      <c r="H7" s="72">
        <v>15055.16</v>
      </c>
      <c r="I7" s="61">
        <v>58.07</v>
      </c>
      <c r="J7" s="61">
        <v>14997.09</v>
      </c>
      <c r="K7" s="73">
        <v>6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544.21400000000006</v>
      </c>
      <c r="D14" s="631">
        <f>A5</f>
        <v>2020</v>
      </c>
      <c r="E14" s="625">
        <f>IF(ISBLANK(D5),"",D5)</f>
        <v>61868</v>
      </c>
      <c r="F14" s="211"/>
      <c r="G14" s="634" t="s">
        <v>925</v>
      </c>
      <c r="H14" s="621">
        <f>IF(ISBLANK(J7),"",J7)</f>
        <v>14997.09</v>
      </c>
      <c r="I14" s="211"/>
      <c r="J14" s="211"/>
    </row>
    <row r="15" spans="1:12" x14ac:dyDescent="0.25">
      <c r="A15" s="870" t="s">
        <v>16</v>
      </c>
      <c r="B15" s="630">
        <f>IF(ISBLANK(B7),"",B7)</f>
        <v>597.85900000000004</v>
      </c>
      <c r="D15" s="632">
        <f t="shared" ref="D15:D16" si="0">A6</f>
        <v>2021</v>
      </c>
      <c r="E15" s="626">
        <f>IF(ISBLANK(D6),"",D6)</f>
        <v>59454</v>
      </c>
      <c r="F15" s="211"/>
      <c r="G15" s="635" t="s">
        <v>926</v>
      </c>
      <c r="H15" s="623">
        <f>IF(ISBLANK(I7),"",I7)</f>
        <v>58.07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59339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544.21400000000006</v>
      </c>
      <c r="F19" s="253"/>
      <c r="G19" s="634" t="s">
        <v>529</v>
      </c>
      <c r="H19" s="621">
        <f>IF(ISBLANK(J7),"",J7)</f>
        <v>14997.09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597.85900000000004</v>
      </c>
      <c r="F20" s="253"/>
      <c r="G20" s="635" t="s">
        <v>528</v>
      </c>
      <c r="H20" s="623">
        <f>IF(ISBLANK(I7),"",I7)</f>
        <v>58.07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1.7</v>
      </c>
      <c r="C5" s="1092">
        <v>67883</v>
      </c>
      <c r="D5" s="1093">
        <v>1491</v>
      </c>
      <c r="E5" s="1092">
        <v>19980</v>
      </c>
      <c r="F5" s="1093">
        <v>454</v>
      </c>
    </row>
    <row r="6" spans="1:9" x14ac:dyDescent="0.25">
      <c r="A6" s="218">
        <v>2021</v>
      </c>
      <c r="B6" s="1092">
        <v>1.8</v>
      </c>
      <c r="C6" s="1092">
        <v>67916</v>
      </c>
      <c r="D6" s="1093">
        <v>1496</v>
      </c>
      <c r="E6" s="1092">
        <v>20214</v>
      </c>
      <c r="F6" s="1093">
        <v>457</v>
      </c>
    </row>
    <row r="7" spans="1:9" x14ac:dyDescent="0.25">
      <c r="A7" s="219">
        <v>2022</v>
      </c>
      <c r="B7" s="73">
        <v>2</v>
      </c>
      <c r="C7" s="73">
        <v>68233</v>
      </c>
      <c r="D7" s="73">
        <v>1559</v>
      </c>
      <c r="E7" s="73">
        <v>20554</v>
      </c>
      <c r="F7" s="73">
        <v>457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34114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20553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13561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128669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92545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36124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4.5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2.7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13178</v>
      </c>
      <c r="C5" s="458">
        <v>11376</v>
      </c>
      <c r="D5" s="458">
        <v>1802</v>
      </c>
      <c r="E5" s="457">
        <v>54296</v>
      </c>
      <c r="F5" s="458">
        <v>49548</v>
      </c>
      <c r="G5" s="458">
        <v>4748</v>
      </c>
      <c r="H5" s="457">
        <v>4.4000000000000004</v>
      </c>
      <c r="I5" s="763">
        <v>2.6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20721</v>
      </c>
      <c r="C6" s="458">
        <v>16746</v>
      </c>
      <c r="D6" s="458">
        <v>3975</v>
      </c>
      <c r="E6" s="457">
        <v>85517</v>
      </c>
      <c r="F6" s="458">
        <v>74162</v>
      </c>
      <c r="G6" s="458">
        <v>11355</v>
      </c>
      <c r="H6" s="457">
        <v>4.4000000000000004</v>
      </c>
      <c r="I6" s="763">
        <v>2.9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34114</v>
      </c>
      <c r="C7" s="612">
        <v>20553</v>
      </c>
      <c r="D7" s="612">
        <v>13561</v>
      </c>
      <c r="E7" s="601">
        <v>128669</v>
      </c>
      <c r="F7" s="612">
        <v>92545</v>
      </c>
      <c r="G7" s="612">
        <v>36124</v>
      </c>
      <c r="H7" s="947">
        <v>4.5</v>
      </c>
      <c r="I7" s="948">
        <v>2.7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13178</v>
      </c>
      <c r="C14" s="674">
        <f t="shared" ref="C14:D14" si="0">IF(ISBLANK(C5),"",C5)</f>
        <v>11376</v>
      </c>
      <c r="D14" s="669">
        <f t="shared" si="0"/>
        <v>1802</v>
      </c>
      <c r="F14" s="884">
        <f>A5</f>
        <v>2020</v>
      </c>
      <c r="G14" s="674">
        <f>IF(ISBLANK(E5),"",E5)</f>
        <v>54296</v>
      </c>
      <c r="H14" s="674">
        <f t="shared" ref="H14:I16" si="1">IF(ISBLANK(F5),"",F5)</f>
        <v>49548</v>
      </c>
      <c r="I14" s="669">
        <f t="shared" si="1"/>
        <v>4748</v>
      </c>
      <c r="J14" s="756"/>
      <c r="K14" s="884">
        <f>A5</f>
        <v>2020</v>
      </c>
      <c r="L14" s="674">
        <f>IF(ISBLANK(H5),"",H5)</f>
        <v>4.4000000000000004</v>
      </c>
      <c r="M14" s="669">
        <f>IF(ISBLANK(I5),"",I5)</f>
        <v>2.6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20721</v>
      </c>
      <c r="C15" s="879">
        <f t="shared" si="3"/>
        <v>16746</v>
      </c>
      <c r="D15" s="886">
        <f t="shared" si="3"/>
        <v>3975</v>
      </c>
      <c r="F15" s="890">
        <f t="shared" ref="F15:F16" si="4">A6</f>
        <v>2021</v>
      </c>
      <c r="G15" s="853">
        <f t="shared" ref="G15:G16" si="5">IF(ISBLANK(E6),"",E6)</f>
        <v>85517</v>
      </c>
      <c r="H15" s="853">
        <f t="shared" si="1"/>
        <v>74162</v>
      </c>
      <c r="I15" s="670">
        <f t="shared" si="1"/>
        <v>11355</v>
      </c>
      <c r="J15" s="211"/>
      <c r="K15" s="890">
        <f t="shared" ref="K15:K16" si="6">A6</f>
        <v>2021</v>
      </c>
      <c r="L15" s="853">
        <f t="shared" ref="L15:M16" si="7">IF(ISBLANK(H6),"",H6)</f>
        <v>4.4000000000000004</v>
      </c>
      <c r="M15" s="670">
        <f t="shared" si="7"/>
        <v>2.9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34114</v>
      </c>
      <c r="C16" s="888">
        <f t="shared" si="3"/>
        <v>20553</v>
      </c>
      <c r="D16" s="889">
        <f t="shared" si="3"/>
        <v>13561</v>
      </c>
      <c r="F16" s="891">
        <f t="shared" si="4"/>
        <v>2022</v>
      </c>
      <c r="G16" s="676">
        <f t="shared" si="5"/>
        <v>128669</v>
      </c>
      <c r="H16" s="676">
        <f t="shared" si="1"/>
        <v>92545</v>
      </c>
      <c r="I16" s="671">
        <f t="shared" si="1"/>
        <v>36124</v>
      </c>
      <c r="J16" s="211"/>
      <c r="K16" s="891">
        <f t="shared" si="6"/>
        <v>2022</v>
      </c>
      <c r="L16" s="676">
        <f t="shared" si="7"/>
        <v>4.5</v>
      </c>
      <c r="M16" s="671">
        <f t="shared" si="7"/>
        <v>2.7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13178</v>
      </c>
      <c r="C22" s="674">
        <f t="shared" ref="C22:D22" si="8">IF(ISBLANK(C5),"",C5)</f>
        <v>11376</v>
      </c>
      <c r="D22" s="669">
        <f t="shared" si="8"/>
        <v>1802</v>
      </c>
      <c r="F22" s="884">
        <f>A5</f>
        <v>2020</v>
      </c>
      <c r="G22" s="674">
        <f>IF(ISBLANK(E5),"",E5)</f>
        <v>54296</v>
      </c>
      <c r="H22" s="674">
        <f t="shared" ref="H22:I24" si="9">IF(ISBLANK(F5),"",F5)</f>
        <v>49548</v>
      </c>
      <c r="I22" s="669">
        <f t="shared" si="9"/>
        <v>4748</v>
      </c>
      <c r="J22" s="756"/>
      <c r="K22" s="884">
        <f>A5</f>
        <v>2020</v>
      </c>
      <c r="L22" s="674">
        <f>IF(ISBLANK(H5),"",H5)</f>
        <v>4.4000000000000004</v>
      </c>
      <c r="M22" s="669">
        <f>IF(ISBLANK(I5),"",I5)</f>
        <v>2.6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20721</v>
      </c>
      <c r="C23" s="853">
        <f t="shared" si="11"/>
        <v>16746</v>
      </c>
      <c r="D23" s="670">
        <f t="shared" si="11"/>
        <v>3975</v>
      </c>
      <c r="F23" s="890">
        <f t="shared" ref="F23:F24" si="12">A6</f>
        <v>2021</v>
      </c>
      <c r="G23" s="853">
        <f t="shared" ref="G23:G24" si="13">IF(ISBLANK(E6),"",E6)</f>
        <v>85517</v>
      </c>
      <c r="H23" s="853">
        <f t="shared" si="9"/>
        <v>74162</v>
      </c>
      <c r="I23" s="670">
        <f t="shared" si="9"/>
        <v>11355</v>
      </c>
      <c r="J23" s="211"/>
      <c r="K23" s="890">
        <f t="shared" ref="K23:K24" si="14">A6</f>
        <v>2021</v>
      </c>
      <c r="L23" s="853">
        <f t="shared" ref="L23:M24" si="15">IF(ISBLANK(H6),"",H6)</f>
        <v>4.4000000000000004</v>
      </c>
      <c r="M23" s="670">
        <f t="shared" si="15"/>
        <v>2.9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34114</v>
      </c>
      <c r="C24" s="676">
        <f t="shared" si="11"/>
        <v>20553</v>
      </c>
      <c r="D24" s="671">
        <f t="shared" si="11"/>
        <v>13561</v>
      </c>
      <c r="F24" s="891">
        <f t="shared" si="12"/>
        <v>2022</v>
      </c>
      <c r="G24" s="676">
        <f t="shared" si="13"/>
        <v>128669</v>
      </c>
      <c r="H24" s="676">
        <f t="shared" si="9"/>
        <v>92545</v>
      </c>
      <c r="I24" s="671">
        <f t="shared" si="9"/>
        <v>36124</v>
      </c>
      <c r="J24" s="211"/>
      <c r="K24" s="891">
        <f t="shared" si="14"/>
        <v>2022</v>
      </c>
      <c r="L24" s="676">
        <f t="shared" si="15"/>
        <v>4.5</v>
      </c>
      <c r="M24" s="671">
        <f t="shared" si="15"/>
        <v>2.7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578</v>
      </c>
      <c r="C3" s="71">
        <v>267</v>
      </c>
      <c r="D3" s="71">
        <v>15</v>
      </c>
      <c r="F3" s="105" t="s">
        <v>537</v>
      </c>
      <c r="G3" s="97">
        <f>IF(ISBLANK(B3),"",B3)</f>
        <v>578</v>
      </c>
      <c r="H3" s="97">
        <f>IF(ISBLANK(B4),"",B4)</f>
        <v>728</v>
      </c>
      <c r="I3" s="97">
        <f>IF(ISBLANK(B5),"",B5)</f>
        <v>664</v>
      </c>
      <c r="J3" s="365"/>
    </row>
    <row r="4" spans="1:12" x14ac:dyDescent="0.25">
      <c r="A4" s="286">
        <v>2021</v>
      </c>
      <c r="B4" s="214">
        <v>728</v>
      </c>
      <c r="C4" s="214">
        <v>323</v>
      </c>
      <c r="D4" s="214">
        <v>15</v>
      </c>
      <c r="F4" s="130" t="s">
        <v>538</v>
      </c>
      <c r="G4" s="98">
        <f>IF(ISBLANK(C3),"",C3)</f>
        <v>267</v>
      </c>
      <c r="H4" s="98">
        <f>IF(ISBLANK(C4),"",C4)</f>
        <v>323</v>
      </c>
      <c r="I4" s="98">
        <f>IF(ISBLANK(C5),"",C5)</f>
        <v>314</v>
      </c>
      <c r="J4" s="365"/>
    </row>
    <row r="5" spans="1:12" x14ac:dyDescent="0.25">
      <c r="A5" s="218">
        <v>2022</v>
      </c>
      <c r="B5" s="168">
        <v>664</v>
      </c>
      <c r="C5" s="168">
        <v>314</v>
      </c>
      <c r="D5" s="168">
        <v>14.6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578</v>
      </c>
      <c r="H8" s="97">
        <f>IF(ISBLANK(B4),"",B4)</f>
        <v>728</v>
      </c>
      <c r="I8" s="97">
        <f>IF(ISBLANK(B5),"",B5)</f>
        <v>664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267</v>
      </c>
      <c r="H9" s="98">
        <f>IF(ISBLANK(C4),"",C4)</f>
        <v>323</v>
      </c>
      <c r="I9" s="98">
        <f>IF(ISBLANK(C5),"",C5)</f>
        <v>314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15</v>
      </c>
      <c r="H13" s="132">
        <f>IF(ISBLANK(D4),"",D4)</f>
        <v>15</v>
      </c>
      <c r="I13" s="132">
        <f>IF(ISBLANK(D5),"",D5)</f>
        <v>14.6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3151</v>
      </c>
      <c r="C4" s="110">
        <v>3299</v>
      </c>
      <c r="E4" s="29" t="s">
        <v>540</v>
      </c>
      <c r="F4" s="163">
        <f>B4/($B$22+$C$22)*100</f>
        <v>2.0315401279141736</v>
      </c>
      <c r="G4" s="163">
        <f>C4/($B$22+$C$22)*100</f>
        <v>2.1269599752424178</v>
      </c>
      <c r="J4" s="29" t="s">
        <v>540</v>
      </c>
      <c r="K4" s="163">
        <f>G4</f>
        <v>2.1269599752424178</v>
      </c>
    </row>
    <row r="5" spans="1:11" x14ac:dyDescent="0.25">
      <c r="A5" s="202" t="s">
        <v>541</v>
      </c>
      <c r="B5" s="212">
        <v>3328</v>
      </c>
      <c r="C5" s="160">
        <v>3540</v>
      </c>
      <c r="E5" s="29" t="s">
        <v>541</v>
      </c>
      <c r="F5" s="163">
        <f t="shared" ref="F5:G21" si="0">B5/($B$22+$C$22)*100</f>
        <v>2.1456571074891686</v>
      </c>
      <c r="G5" s="163">
        <f t="shared" si="0"/>
        <v>2.282339591499897</v>
      </c>
      <c r="J5" s="29" t="s">
        <v>541</v>
      </c>
      <c r="K5" s="163">
        <f t="shared" ref="K5:K21" si="1">G5</f>
        <v>2.282339591499897</v>
      </c>
    </row>
    <row r="6" spans="1:11" x14ac:dyDescent="0.25">
      <c r="A6" s="202" t="s">
        <v>542</v>
      </c>
      <c r="B6" s="212">
        <v>3452</v>
      </c>
      <c r="C6" s="160">
        <v>3653</v>
      </c>
      <c r="E6" s="29" t="s">
        <v>542</v>
      </c>
      <c r="F6" s="163">
        <f t="shared" si="0"/>
        <v>2.2256034660614814</v>
      </c>
      <c r="G6" s="163">
        <f t="shared" si="0"/>
        <v>2.3551939343924078</v>
      </c>
      <c r="J6" s="29" t="s">
        <v>542</v>
      </c>
      <c r="K6" s="163">
        <f t="shared" si="1"/>
        <v>2.3551939343924078</v>
      </c>
    </row>
    <row r="7" spans="1:11" x14ac:dyDescent="0.25">
      <c r="A7" s="202" t="s">
        <v>543</v>
      </c>
      <c r="B7" s="212">
        <v>3633</v>
      </c>
      <c r="C7" s="160">
        <v>3924</v>
      </c>
      <c r="E7" s="29" t="s">
        <v>543</v>
      </c>
      <c r="F7" s="163">
        <f t="shared" si="0"/>
        <v>2.3422993604291316</v>
      </c>
      <c r="G7" s="163">
        <f t="shared" si="0"/>
        <v>2.5299154115948008</v>
      </c>
      <c r="J7" s="29" t="s">
        <v>543</v>
      </c>
      <c r="K7" s="163">
        <f t="shared" si="1"/>
        <v>2.5299154115948008</v>
      </c>
    </row>
    <row r="8" spans="1:11" x14ac:dyDescent="0.25">
      <c r="A8" s="202" t="s">
        <v>544</v>
      </c>
      <c r="B8" s="212">
        <v>3373</v>
      </c>
      <c r="C8" s="160">
        <v>3671</v>
      </c>
      <c r="E8" s="29" t="s">
        <v>544</v>
      </c>
      <c r="F8" s="163">
        <f t="shared" si="0"/>
        <v>2.1746698989065401</v>
      </c>
      <c r="G8" s="163">
        <f t="shared" si="0"/>
        <v>2.3667990509593562</v>
      </c>
      <c r="J8" s="29" t="s">
        <v>544</v>
      </c>
      <c r="K8" s="163">
        <f t="shared" si="1"/>
        <v>2.3667990509593562</v>
      </c>
    </row>
    <row r="9" spans="1:11" x14ac:dyDescent="0.25">
      <c r="A9" s="202" t="s">
        <v>545</v>
      </c>
      <c r="B9" s="212">
        <v>3615</v>
      </c>
      <c r="C9" s="160">
        <v>3909</v>
      </c>
      <c r="E9" s="29" t="s">
        <v>545</v>
      </c>
      <c r="F9" s="163">
        <f t="shared" si="0"/>
        <v>2.3306942438621827</v>
      </c>
      <c r="G9" s="163">
        <f t="shared" si="0"/>
        <v>2.5202444811223437</v>
      </c>
      <c r="J9" s="29" t="s">
        <v>545</v>
      </c>
      <c r="K9" s="163">
        <f t="shared" si="1"/>
        <v>2.5202444811223437</v>
      </c>
    </row>
    <row r="10" spans="1:11" x14ac:dyDescent="0.25">
      <c r="A10" s="202" t="s">
        <v>546</v>
      </c>
      <c r="B10" s="212">
        <v>4068</v>
      </c>
      <c r="C10" s="160">
        <v>4307</v>
      </c>
      <c r="E10" s="29" t="s">
        <v>546</v>
      </c>
      <c r="F10" s="163">
        <f t="shared" si="0"/>
        <v>2.6227563441303898</v>
      </c>
      <c r="G10" s="163">
        <f t="shared" si="0"/>
        <v>2.7768465029915412</v>
      </c>
      <c r="J10" s="29" t="s">
        <v>546</v>
      </c>
      <c r="K10" s="163">
        <f t="shared" si="1"/>
        <v>2.7768465029915412</v>
      </c>
    </row>
    <row r="11" spans="1:11" x14ac:dyDescent="0.25">
      <c r="A11" s="202" t="s">
        <v>547</v>
      </c>
      <c r="B11" s="212">
        <v>4529</v>
      </c>
      <c r="C11" s="160">
        <v>5132</v>
      </c>
      <c r="E11" s="29" t="s">
        <v>547</v>
      </c>
      <c r="F11" s="163">
        <f t="shared" si="0"/>
        <v>2.9199762739839077</v>
      </c>
      <c r="G11" s="163">
        <f t="shared" si="0"/>
        <v>3.3087476789766868</v>
      </c>
      <c r="J11" s="29" t="s">
        <v>547</v>
      </c>
      <c r="K11" s="163">
        <f t="shared" si="1"/>
        <v>3.3087476789766868</v>
      </c>
    </row>
    <row r="12" spans="1:11" x14ac:dyDescent="0.25">
      <c r="A12" s="202" t="s">
        <v>548</v>
      </c>
      <c r="B12" s="212">
        <v>4982</v>
      </c>
      <c r="C12" s="160">
        <v>5352</v>
      </c>
      <c r="E12" s="29" t="s">
        <v>548</v>
      </c>
      <c r="F12" s="163">
        <f t="shared" si="0"/>
        <v>3.2120383742521144</v>
      </c>
      <c r="G12" s="163">
        <f t="shared" si="0"/>
        <v>3.4505879925727254</v>
      </c>
      <c r="J12" s="29" t="s">
        <v>548</v>
      </c>
      <c r="K12" s="163">
        <f t="shared" si="1"/>
        <v>3.4505879925727254</v>
      </c>
    </row>
    <row r="13" spans="1:11" x14ac:dyDescent="0.25">
      <c r="A13" s="202" t="s">
        <v>549</v>
      </c>
      <c r="B13" s="212">
        <v>5256</v>
      </c>
      <c r="C13" s="160">
        <v>5630</v>
      </c>
      <c r="E13" s="29" t="s">
        <v>549</v>
      </c>
      <c r="F13" s="163">
        <f t="shared" si="0"/>
        <v>3.3886940375489991</v>
      </c>
      <c r="G13" s="163">
        <f t="shared" si="0"/>
        <v>3.6298225706622653</v>
      </c>
      <c r="J13" s="29" t="s">
        <v>549</v>
      </c>
      <c r="K13" s="163">
        <f t="shared" si="1"/>
        <v>3.6298225706622653</v>
      </c>
    </row>
    <row r="14" spans="1:11" x14ac:dyDescent="0.25">
      <c r="A14" s="202" t="s">
        <v>550</v>
      </c>
      <c r="B14" s="212">
        <v>5518</v>
      </c>
      <c r="C14" s="160">
        <v>5429</v>
      </c>
      <c r="E14" s="29" t="s">
        <v>550</v>
      </c>
      <c r="F14" s="163">
        <f t="shared" si="0"/>
        <v>3.5576129564679184</v>
      </c>
      <c r="G14" s="163">
        <f t="shared" si="0"/>
        <v>3.500232102331339</v>
      </c>
      <c r="J14" s="29" t="s">
        <v>550</v>
      </c>
      <c r="K14" s="163">
        <f t="shared" si="1"/>
        <v>3.500232102331339</v>
      </c>
    </row>
    <row r="15" spans="1:11" x14ac:dyDescent="0.25">
      <c r="A15" s="202" t="s">
        <v>551</v>
      </c>
      <c r="B15" s="212">
        <v>6210</v>
      </c>
      <c r="C15" s="160">
        <v>5834</v>
      </c>
      <c r="E15" s="29" t="s">
        <v>551</v>
      </c>
      <c r="F15" s="163">
        <f t="shared" si="0"/>
        <v>4.0037652155972765</v>
      </c>
      <c r="G15" s="163">
        <f t="shared" si="0"/>
        <v>3.7613472250876829</v>
      </c>
      <c r="J15" s="29" t="s">
        <v>551</v>
      </c>
      <c r="K15" s="163">
        <f t="shared" si="1"/>
        <v>3.7613472250876829</v>
      </c>
    </row>
    <row r="16" spans="1:11" x14ac:dyDescent="0.25">
      <c r="A16" s="202" t="s">
        <v>552</v>
      </c>
      <c r="B16" s="212">
        <v>6473</v>
      </c>
      <c r="C16" s="160">
        <v>5916</v>
      </c>
      <c r="E16" s="29" t="s">
        <v>552</v>
      </c>
      <c r="F16" s="163">
        <f t="shared" si="0"/>
        <v>4.1733288632143593</v>
      </c>
      <c r="G16" s="163">
        <f t="shared" si="0"/>
        <v>3.814214978337116</v>
      </c>
      <c r="J16" s="29" t="s">
        <v>552</v>
      </c>
      <c r="K16" s="163">
        <f t="shared" si="1"/>
        <v>3.814214978337116</v>
      </c>
    </row>
    <row r="17" spans="1:11" x14ac:dyDescent="0.25">
      <c r="A17" s="202" t="s">
        <v>553</v>
      </c>
      <c r="B17" s="212">
        <v>6833</v>
      </c>
      <c r="C17" s="160">
        <v>5922</v>
      </c>
      <c r="E17" s="29" t="s">
        <v>553</v>
      </c>
      <c r="F17" s="163">
        <f t="shared" si="0"/>
        <v>4.4054311945533318</v>
      </c>
      <c r="G17" s="163">
        <f t="shared" si="0"/>
        <v>3.8180833505260985</v>
      </c>
      <c r="J17" s="29" t="s">
        <v>553</v>
      </c>
      <c r="K17" s="163">
        <f t="shared" si="1"/>
        <v>3.8180833505260985</v>
      </c>
    </row>
    <row r="18" spans="1:11" x14ac:dyDescent="0.25">
      <c r="A18" s="202" t="s">
        <v>554</v>
      </c>
      <c r="B18" s="212">
        <v>6407</v>
      </c>
      <c r="C18" s="160">
        <v>5007</v>
      </c>
      <c r="E18" s="29" t="s">
        <v>554</v>
      </c>
      <c r="F18" s="163">
        <f t="shared" si="0"/>
        <v>4.1307767691355473</v>
      </c>
      <c r="G18" s="163">
        <f t="shared" si="0"/>
        <v>3.2281565917062096</v>
      </c>
      <c r="J18" s="29" t="s">
        <v>554</v>
      </c>
      <c r="K18" s="163">
        <f t="shared" si="1"/>
        <v>3.2281565917062096</v>
      </c>
    </row>
    <row r="19" spans="1:11" x14ac:dyDescent="0.25">
      <c r="A19" s="202" t="s">
        <v>555</v>
      </c>
      <c r="B19" s="212">
        <v>3733</v>
      </c>
      <c r="C19" s="160">
        <v>2455</v>
      </c>
      <c r="E19" s="29" t="s">
        <v>555</v>
      </c>
      <c r="F19" s="163">
        <f t="shared" si="0"/>
        <v>2.4067722302455126</v>
      </c>
      <c r="G19" s="163">
        <f t="shared" si="0"/>
        <v>1.5828089539921602</v>
      </c>
      <c r="J19" s="29" t="s">
        <v>555</v>
      </c>
      <c r="K19" s="163">
        <f t="shared" si="1"/>
        <v>1.5828089539921602</v>
      </c>
    </row>
    <row r="20" spans="1:11" x14ac:dyDescent="0.25">
      <c r="A20" s="202" t="s">
        <v>556</v>
      </c>
      <c r="B20" s="212">
        <v>2994</v>
      </c>
      <c r="C20" s="160">
        <v>1644</v>
      </c>
      <c r="E20" s="29" t="s">
        <v>556</v>
      </c>
      <c r="F20" s="163">
        <f t="shared" si="0"/>
        <v>1.9303177223024552</v>
      </c>
      <c r="G20" s="163">
        <f t="shared" si="0"/>
        <v>1.0599339797813081</v>
      </c>
      <c r="J20" s="29" t="s">
        <v>556</v>
      </c>
      <c r="K20" s="163">
        <f t="shared" si="1"/>
        <v>1.0599339797813081</v>
      </c>
    </row>
    <row r="21" spans="1:11" x14ac:dyDescent="0.25">
      <c r="A21" s="203" t="s">
        <v>557</v>
      </c>
      <c r="B21" s="72">
        <v>1995</v>
      </c>
      <c r="C21" s="111">
        <v>930</v>
      </c>
      <c r="E21" s="31" t="s">
        <v>557</v>
      </c>
      <c r="F21" s="163">
        <f t="shared" si="0"/>
        <v>1.2862337528368062</v>
      </c>
      <c r="G21" s="163">
        <f t="shared" si="0"/>
        <v>0.5995976892923458</v>
      </c>
      <c r="J21" s="31" t="s">
        <v>557</v>
      </c>
      <c r="K21" s="210">
        <f t="shared" si="1"/>
        <v>0.5995976892923458</v>
      </c>
    </row>
    <row r="22" spans="1:11" x14ac:dyDescent="0.25">
      <c r="A22" s="309" t="s">
        <v>16</v>
      </c>
      <c r="B22" s="121">
        <f>SUM(B4:B21)</f>
        <v>79550</v>
      </c>
      <c r="C22" s="124">
        <f>SUM(C4:C21)</f>
        <v>75554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8560</v>
      </c>
      <c r="C3" s="110">
        <v>7865</v>
      </c>
      <c r="E3" s="297" t="s">
        <v>709</v>
      </c>
      <c r="F3" s="71">
        <v>53.98</v>
      </c>
      <c r="G3" s="71">
        <v>57.56</v>
      </c>
      <c r="K3" s="122" t="s">
        <v>16</v>
      </c>
      <c r="L3" s="71">
        <v>2.72</v>
      </c>
      <c r="M3" s="71">
        <v>2.4300000000000002</v>
      </c>
    </row>
    <row r="4" spans="1:16" x14ac:dyDescent="0.25">
      <c r="A4" s="202" t="s">
        <v>704</v>
      </c>
      <c r="B4" s="212">
        <v>9961</v>
      </c>
      <c r="C4" s="160">
        <v>8847</v>
      </c>
      <c r="E4" s="298" t="s">
        <v>710</v>
      </c>
      <c r="F4" s="214">
        <v>38.979999999999997</v>
      </c>
      <c r="G4" s="214">
        <v>33.71</v>
      </c>
      <c r="K4" s="215" t="s">
        <v>212</v>
      </c>
      <c r="L4" s="214">
        <v>2.72</v>
      </c>
      <c r="M4" s="214">
        <v>2.4</v>
      </c>
      <c r="N4" s="211"/>
    </row>
    <row r="5" spans="1:16" x14ac:dyDescent="0.25">
      <c r="A5" s="202" t="s">
        <v>705</v>
      </c>
      <c r="B5" s="212">
        <v>7502</v>
      </c>
      <c r="C5" s="160">
        <v>5878</v>
      </c>
      <c r="E5" s="298" t="s">
        <v>711</v>
      </c>
      <c r="F5" s="214">
        <v>5.92</v>
      </c>
      <c r="G5" s="214">
        <v>7.21</v>
      </c>
      <c r="K5" s="123" t="s">
        <v>213</v>
      </c>
      <c r="L5" s="73">
        <v>2.72</v>
      </c>
      <c r="M5" s="73">
        <v>2.46</v>
      </c>
      <c r="N5" s="211"/>
    </row>
    <row r="6" spans="1:16" x14ac:dyDescent="0.25">
      <c r="A6" s="202" t="s">
        <v>706</v>
      </c>
      <c r="B6" s="212">
        <v>6896</v>
      </c>
      <c r="C6" s="160">
        <v>5501</v>
      </c>
      <c r="E6" s="298" t="s">
        <v>712</v>
      </c>
      <c r="F6" s="214">
        <v>0.83</v>
      </c>
      <c r="G6" s="214">
        <v>1.19</v>
      </c>
      <c r="K6" s="226"/>
      <c r="L6" s="164"/>
      <c r="M6" s="211"/>
    </row>
    <row r="7" spans="1:16" x14ac:dyDescent="0.25">
      <c r="A7" s="202" t="s">
        <v>707</v>
      </c>
      <c r="B7" s="212">
        <v>2483</v>
      </c>
      <c r="C7" s="160">
        <v>2382</v>
      </c>
      <c r="E7" s="299" t="s">
        <v>713</v>
      </c>
      <c r="F7" s="73">
        <v>0.28999999999999998</v>
      </c>
      <c r="G7" s="73">
        <v>0.33</v>
      </c>
      <c r="K7" s="227"/>
      <c r="L7" s="211"/>
      <c r="M7" s="211"/>
    </row>
    <row r="8" spans="1:16" x14ac:dyDescent="0.25">
      <c r="A8" s="203" t="s">
        <v>708</v>
      </c>
      <c r="B8" s="72">
        <v>1422</v>
      </c>
      <c r="C8" s="111">
        <v>1591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24.529066866267467</v>
      </c>
      <c r="C13" s="301">
        <f>B3/SUM(B3:B8)*100</f>
        <v>23.24570932000869</v>
      </c>
      <c r="E13" s="217" t="s">
        <v>836</v>
      </c>
      <c r="F13" s="289">
        <f>IF(ISBLANK(F3),"",F3)</f>
        <v>53.98</v>
      </c>
      <c r="G13" s="289">
        <f>IF(ISBLANK(G3),"",G3)</f>
        <v>57.56</v>
      </c>
    </row>
    <row r="14" spans="1:16" x14ac:dyDescent="0.25">
      <c r="A14" s="220" t="s">
        <v>825</v>
      </c>
      <c r="B14" s="305">
        <f>C4/SUM(C3:C8)*100</f>
        <v>27.591691616766468</v>
      </c>
      <c r="C14" s="302">
        <f>B4/SUM(B3:B8)*100</f>
        <v>27.050293286986747</v>
      </c>
      <c r="E14" s="286" t="s">
        <v>837</v>
      </c>
      <c r="F14" s="290">
        <f t="shared" ref="F14:G17" si="0">IF(ISBLANK(F4),"",F4)</f>
        <v>38.979999999999997</v>
      </c>
      <c r="G14" s="290">
        <f t="shared" si="0"/>
        <v>33.71</v>
      </c>
    </row>
    <row r="15" spans="1:16" x14ac:dyDescent="0.25">
      <c r="A15" s="220" t="s">
        <v>826</v>
      </c>
      <c r="B15" s="305">
        <f>C5/SUM(C3:C8)*100</f>
        <v>18.332085828343313</v>
      </c>
      <c r="C15" s="302">
        <f>B5/SUM(B3:B8)*100</f>
        <v>20.372583097979579</v>
      </c>
      <c r="E15" s="286" t="s">
        <v>838</v>
      </c>
      <c r="F15" s="290">
        <f t="shared" si="0"/>
        <v>5.92</v>
      </c>
      <c r="G15" s="290">
        <f t="shared" si="0"/>
        <v>7.21</v>
      </c>
    </row>
    <row r="16" spans="1:16" x14ac:dyDescent="0.25">
      <c r="A16" s="220" t="s">
        <v>827</v>
      </c>
      <c r="B16" s="305">
        <f>C6/SUM(C3:C8)*100</f>
        <v>17.156312375249502</v>
      </c>
      <c r="C16" s="302">
        <f>B6/SUM(B3:B8)*100</f>
        <v>18.726917227894852</v>
      </c>
      <c r="E16" s="286" t="s">
        <v>839</v>
      </c>
      <c r="F16" s="290">
        <f t="shared" si="0"/>
        <v>0.83</v>
      </c>
      <c r="G16" s="290">
        <f t="shared" si="0"/>
        <v>1.19</v>
      </c>
    </row>
    <row r="17" spans="1:18" x14ac:dyDescent="0.25">
      <c r="A17" s="220" t="s">
        <v>828</v>
      </c>
      <c r="B17" s="305">
        <f>C7/SUM(C3:C8)*100</f>
        <v>7.4288922155688626</v>
      </c>
      <c r="C17" s="302">
        <f>B7/SUM(B3:B8)*100</f>
        <v>6.7428850749511184</v>
      </c>
      <c r="E17" s="219" t="s">
        <v>840</v>
      </c>
      <c r="F17" s="291">
        <f t="shared" si="0"/>
        <v>0.28999999999999998</v>
      </c>
      <c r="G17" s="291">
        <f t="shared" si="0"/>
        <v>0.33</v>
      </c>
    </row>
    <row r="18" spans="1:18" x14ac:dyDescent="0.25">
      <c r="A18" s="221" t="s">
        <v>829</v>
      </c>
      <c r="B18" s="306">
        <f>C8/SUM(C3:C8)*100</f>
        <v>4.9619510978043913</v>
      </c>
      <c r="C18" s="303">
        <f>B8/SUM(B3:B8)*100</f>
        <v>3.8616119921790135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24.529066866267467</v>
      </c>
      <c r="C22" s="301">
        <f>C13</f>
        <v>23.24570932000869</v>
      </c>
    </row>
    <row r="23" spans="1:18" x14ac:dyDescent="0.25">
      <c r="A23" s="220" t="s">
        <v>831</v>
      </c>
      <c r="B23" s="305">
        <f t="shared" ref="B23:C27" si="1">B14</f>
        <v>27.591691616766468</v>
      </c>
      <c r="C23" s="302">
        <f t="shared" si="1"/>
        <v>27.050293286986747</v>
      </c>
    </row>
    <row r="24" spans="1:18" x14ac:dyDescent="0.25">
      <c r="A24" s="307" t="s">
        <v>832</v>
      </c>
      <c r="B24" s="305">
        <f t="shared" si="1"/>
        <v>18.332085828343313</v>
      </c>
      <c r="C24" s="302">
        <f t="shared" si="1"/>
        <v>20.372583097979579</v>
      </c>
    </row>
    <row r="25" spans="1:18" x14ac:dyDescent="0.25">
      <c r="A25" s="220" t="s">
        <v>833</v>
      </c>
      <c r="B25" s="305">
        <f t="shared" si="1"/>
        <v>17.156312375249502</v>
      </c>
      <c r="C25" s="302">
        <f t="shared" si="1"/>
        <v>18.726917227894852</v>
      </c>
    </row>
    <row r="26" spans="1:18" x14ac:dyDescent="0.25">
      <c r="A26" s="220" t="s">
        <v>834</v>
      </c>
      <c r="B26" s="305">
        <f t="shared" si="1"/>
        <v>7.4288922155688626</v>
      </c>
      <c r="C26" s="302">
        <f t="shared" si="1"/>
        <v>6.7428850749511184</v>
      </c>
    </row>
    <row r="27" spans="1:18" x14ac:dyDescent="0.25">
      <c r="A27" s="308" t="s">
        <v>835</v>
      </c>
      <c r="B27" s="306">
        <f t="shared" si="1"/>
        <v>4.9619510978043913</v>
      </c>
      <c r="C27" s="303">
        <f t="shared" si="1"/>
        <v>3.8616119921790135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10951</v>
      </c>
      <c r="C34" s="110">
        <v>8446</v>
      </c>
      <c r="E34" s="297" t="s">
        <v>709</v>
      </c>
      <c r="F34" s="71">
        <v>57.56</v>
      </c>
      <c r="G34" s="211"/>
      <c r="K34" s="122" t="s">
        <v>16</v>
      </c>
      <c r="L34" s="71">
        <v>2.4300000000000002</v>
      </c>
      <c r="M34" s="211"/>
    </row>
    <row r="35" spans="1:16" x14ac:dyDescent="0.25">
      <c r="A35" s="202" t="s">
        <v>704</v>
      </c>
      <c r="B35" s="212">
        <v>10785</v>
      </c>
      <c r="C35" s="160">
        <v>8386</v>
      </c>
      <c r="E35" s="298" t="s">
        <v>710</v>
      </c>
      <c r="F35" s="214">
        <v>33.71</v>
      </c>
      <c r="G35" s="211"/>
      <c r="K35" s="215" t="s">
        <v>212</v>
      </c>
      <c r="L35" s="214">
        <v>2.4</v>
      </c>
      <c r="M35" s="211"/>
      <c r="N35" s="29" t="s">
        <v>876</v>
      </c>
    </row>
    <row r="36" spans="1:16" x14ac:dyDescent="0.25">
      <c r="A36" s="202" t="s">
        <v>705</v>
      </c>
      <c r="B36" s="212">
        <v>6493</v>
      </c>
      <c r="C36" s="160">
        <v>4713</v>
      </c>
      <c r="E36" s="298" t="s">
        <v>711</v>
      </c>
      <c r="F36" s="214">
        <v>7.21</v>
      </c>
      <c r="G36" s="211"/>
      <c r="K36" s="123" t="s">
        <v>213</v>
      </c>
      <c r="L36" s="73">
        <v>2.46</v>
      </c>
      <c r="M36" s="211"/>
      <c r="N36" s="288">
        <v>2022</v>
      </c>
    </row>
    <row r="37" spans="1:16" x14ac:dyDescent="0.25">
      <c r="A37" s="202" t="s">
        <v>706</v>
      </c>
      <c r="B37" s="212">
        <v>4847</v>
      </c>
      <c r="C37" s="160">
        <v>3530</v>
      </c>
      <c r="E37" s="298" t="s">
        <v>712</v>
      </c>
      <c r="F37" s="214">
        <v>1.19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1738</v>
      </c>
      <c r="C38" s="160">
        <v>1651</v>
      </c>
      <c r="E38" s="299" t="s">
        <v>713</v>
      </c>
      <c r="F38" s="73">
        <v>0.33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823</v>
      </c>
      <c r="C39" s="111">
        <v>1026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30.43384260593831</v>
      </c>
      <c r="C44" s="301">
        <f>B34/SUM(B34:B39)*100</f>
        <v>30.729298201307632</v>
      </c>
      <c r="E44" s="217" t="s">
        <v>836</v>
      </c>
      <c r="F44" s="289">
        <f>IF(ISBLANK(F34),"",F34)</f>
        <v>57.56</v>
      </c>
    </row>
    <row r="45" spans="1:16" x14ac:dyDescent="0.25">
      <c r="A45" s="220" t="s">
        <v>825</v>
      </c>
      <c r="B45" s="305">
        <f>C35/SUM(C34:C39)*100</f>
        <v>30.217641971749782</v>
      </c>
      <c r="C45" s="302">
        <f>B35/SUM(B34:B39)*100</f>
        <v>30.263490192777169</v>
      </c>
      <c r="E45" s="286" t="s">
        <v>837</v>
      </c>
      <c r="F45" s="290">
        <f t="shared" ref="F45:F48" si="2">IF(ISBLANK(F35),"",F35)</f>
        <v>33.71</v>
      </c>
    </row>
    <row r="46" spans="1:16" x14ac:dyDescent="0.25">
      <c r="A46" s="220" t="s">
        <v>826</v>
      </c>
      <c r="B46" s="305">
        <f>C36/SUM(C34:C39)*100</f>
        <v>16.98255981550879</v>
      </c>
      <c r="C46" s="302">
        <f>B36/SUM(B34:B39)*100</f>
        <v>18.219827707158291</v>
      </c>
      <c r="E46" s="286" t="s">
        <v>838</v>
      </c>
      <c r="F46" s="290">
        <f t="shared" si="2"/>
        <v>7.21</v>
      </c>
    </row>
    <row r="47" spans="1:16" x14ac:dyDescent="0.25">
      <c r="A47" s="220" t="s">
        <v>827</v>
      </c>
      <c r="B47" s="305">
        <f>C37/SUM(C34:C39)*100</f>
        <v>12.719803978091667</v>
      </c>
      <c r="C47" s="302">
        <f>B37/SUM(B34:B39)*100</f>
        <v>13.601032634621321</v>
      </c>
      <c r="E47" s="286" t="s">
        <v>839</v>
      </c>
      <c r="F47" s="290">
        <f t="shared" si="2"/>
        <v>1.19</v>
      </c>
    </row>
    <row r="48" spans="1:16" x14ac:dyDescent="0.25">
      <c r="A48" s="220" t="s">
        <v>828</v>
      </c>
      <c r="B48" s="305">
        <f>C38/SUM(C34:C39)*100</f>
        <v>5.9491207840876328</v>
      </c>
      <c r="C48" s="302">
        <f>B38/SUM(B34:B39)*100</f>
        <v>4.8769537278671047</v>
      </c>
      <c r="E48" s="219" t="s">
        <v>840</v>
      </c>
      <c r="F48" s="291">
        <f t="shared" si="2"/>
        <v>0.33</v>
      </c>
    </row>
    <row r="49" spans="1:3" x14ac:dyDescent="0.25">
      <c r="A49" s="221" t="s">
        <v>829</v>
      </c>
      <c r="B49" s="306">
        <f>C39/SUM(C34:C39)*100</f>
        <v>3.6970308446238107</v>
      </c>
      <c r="C49" s="303">
        <f>B39/SUM(B34:B39)*100</f>
        <v>2.3093975362684849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30.43384260593831</v>
      </c>
      <c r="C53" s="301">
        <f>C44</f>
        <v>30.729298201307632</v>
      </c>
    </row>
    <row r="54" spans="1:3" x14ac:dyDescent="0.25">
      <c r="A54" s="220" t="s">
        <v>831</v>
      </c>
      <c r="B54" s="305">
        <f t="shared" ref="B54:C54" si="3">B45</f>
        <v>30.217641971749782</v>
      </c>
      <c r="C54" s="302">
        <f t="shared" si="3"/>
        <v>30.263490192777169</v>
      </c>
    </row>
    <row r="55" spans="1:3" x14ac:dyDescent="0.25">
      <c r="A55" s="307" t="s">
        <v>832</v>
      </c>
      <c r="B55" s="305">
        <f t="shared" ref="B55:C55" si="4">B46</f>
        <v>16.98255981550879</v>
      </c>
      <c r="C55" s="302">
        <f t="shared" si="4"/>
        <v>18.219827707158291</v>
      </c>
    </row>
    <row r="56" spans="1:3" x14ac:dyDescent="0.25">
      <c r="A56" s="220" t="s">
        <v>833</v>
      </c>
      <c r="B56" s="305">
        <f t="shared" ref="B56:C56" si="5">B47</f>
        <v>12.719803978091667</v>
      </c>
      <c r="C56" s="302">
        <f t="shared" si="5"/>
        <v>13.601032634621321</v>
      </c>
    </row>
    <row r="57" spans="1:3" x14ac:dyDescent="0.25">
      <c r="A57" s="220" t="s">
        <v>834</v>
      </c>
      <c r="B57" s="305">
        <f t="shared" ref="B57:C57" si="6">B48</f>
        <v>5.9491207840876328</v>
      </c>
      <c r="C57" s="302">
        <f t="shared" si="6"/>
        <v>4.8769537278671047</v>
      </c>
    </row>
    <row r="58" spans="1:3" x14ac:dyDescent="0.25">
      <c r="A58" s="308" t="s">
        <v>835</v>
      </c>
      <c r="B58" s="306">
        <f t="shared" ref="B58:C58" si="7">B49</f>
        <v>3.6970308446238107</v>
      </c>
      <c r="C58" s="303">
        <f t="shared" si="7"/>
        <v>2.3093975362684849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2024-04-25T06:20:25Z</dcterms:modified>
</cp:coreProperties>
</file>